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4950" windowHeight="4230" activeTab="8"/>
  </bookViews>
  <sheets>
    <sheet name="Média" sheetId="1" r:id="rId1"/>
    <sheet name="Média1" sheetId="2" r:id="rId2"/>
    <sheet name="Plan3" sheetId="3" r:id="rId3"/>
    <sheet name="Plan1" sheetId="4" r:id="rId4"/>
    <sheet name="Plan2" sheetId="5" r:id="rId5"/>
    <sheet name="Reajuste" sheetId="6" r:id="rId6"/>
    <sheet name="Plan4" sheetId="7" r:id="rId7"/>
    <sheet name="Plan5" sheetId="8" r:id="rId8"/>
    <sheet name="Conclusão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3">'Plan1'!$A$1:$L$140</definedName>
    <definedName name="_xlnm.Print_Area" localSheetId="4">'Plan2'!$A$1:$F$53</definedName>
    <definedName name="_xlnm.Print_Area" localSheetId="6">'Plan4'!$A$1:$H$171</definedName>
    <definedName name="_xlnm.Print_Titles" localSheetId="3">'Plan1'!$1:$20</definedName>
    <definedName name="_xlnm.Print_Titles" localSheetId="6">'Plan4'!$1:$20</definedName>
    <definedName name="_xlnm.Print_Titles" localSheetId="5">'Reajuste'!$1:$20</definedName>
  </definedNames>
  <calcPr fullCalcOnLoad="1" fullPrecision="0"/>
</workbook>
</file>

<file path=xl/sharedStrings.xml><?xml version="1.0" encoding="utf-8"?>
<sst xmlns="http://schemas.openxmlformats.org/spreadsheetml/2006/main" count="846" uniqueCount="211">
  <si>
    <t>( 1 )</t>
  </si>
  <si>
    <t>( 2 )</t>
  </si>
  <si>
    <t>( 3 )</t>
  </si>
  <si>
    <t>( 4 )</t>
  </si>
  <si>
    <t>Mês/Ano</t>
  </si>
  <si>
    <t>-</t>
  </si>
  <si>
    <t>Designação</t>
  </si>
  <si>
    <t>Valor do</t>
  </si>
  <si>
    <t>$</t>
  </si>
  <si>
    <t>CONCLUSÃO</t>
  </si>
  <si>
    <t>R$</t>
  </si>
  <si>
    <t>TOTAL......................................................................................................................</t>
  </si>
  <si>
    <t>Folha : 01</t>
  </si>
  <si>
    <t>Benefício</t>
  </si>
  <si>
    <t>13.º/98</t>
  </si>
  <si>
    <t>Coeficiente</t>
  </si>
  <si>
    <t>de reajuste</t>
  </si>
  <si>
    <t>na época</t>
  </si>
  <si>
    <t>própria</t>
  </si>
  <si>
    <t>Reajustado</t>
  </si>
  <si>
    <t>(C.2 x C.3)</t>
  </si>
  <si>
    <t xml:space="preserve"> </t>
  </si>
  <si>
    <t>13.º/99</t>
  </si>
  <si>
    <t xml:space="preserve">TOTAL VIGENTE EM </t>
  </si>
  <si>
    <t>.....................................................................</t>
  </si>
  <si>
    <t>Anexo: 01</t>
  </si>
  <si>
    <t>Salário</t>
  </si>
  <si>
    <t>Variação</t>
  </si>
  <si>
    <t>Salário de</t>
  </si>
  <si>
    <t>Contribuição</t>
  </si>
  <si>
    <t>Atualizada</t>
  </si>
  <si>
    <t>Anexo: 02</t>
  </si>
  <si>
    <t>COMPARAÇÃO ENTRE O SALÁRIO CONTRIBUIÇÃO</t>
  </si>
  <si>
    <t xml:space="preserve">MENSAL APURADO COM O TETO MÁXIMO </t>
  </si>
  <si>
    <t>SALÁRIO ATUALIZADO A SER UTILIZADO COMO BASE DE CÁLCULO</t>
  </si>
  <si>
    <t>Obs-se.: Se o salário de contribuiçào atualizado for menor do que o "Teto máximo", este será</t>
  </si>
  <si>
    <t xml:space="preserve">              a "Base de Cálculo"e se for maior, será o "Teto máximo"a "Base de Cálculo".</t>
  </si>
  <si>
    <t>BASE DE CÁLCULO .....................................................................................................................................................................................................</t>
  </si>
  <si>
    <t>PERCENTUAL AUXÍLIO ACIDENTE...............................................................................</t>
  </si>
  <si>
    <t>_______________</t>
  </si>
  <si>
    <t>AUXÍLIO ACIDENTE MENSAL ..............................................................................................................................</t>
  </si>
  <si>
    <t>HONORÁRIOS ADVOCATÍCIOS .................................................................................</t>
  </si>
  <si>
    <t>OS 000624/99</t>
  </si>
  <si>
    <t>13.º/00</t>
  </si>
  <si>
    <t>MP 202217/00</t>
  </si>
  <si>
    <r>
      <t xml:space="preserve">Título: </t>
    </r>
    <r>
      <rPr>
        <b/>
        <sz val="8"/>
        <rFont val="Tahoma"/>
        <family val="2"/>
      </rPr>
      <t>MÉDIA ARITMÉTICA</t>
    </r>
  </si>
  <si>
    <t>13.º/01</t>
  </si>
  <si>
    <t>Reajuste</t>
  </si>
  <si>
    <r>
      <t>Título:</t>
    </r>
    <r>
      <rPr>
        <b/>
        <sz val="8"/>
        <rFont val="Tahoma"/>
        <family val="2"/>
      </rPr>
      <t xml:space="preserve"> PRINCIPAL APURADO MÊS A MÊS </t>
    </r>
  </si>
  <si>
    <t>Obs.: No período de apuração da média aritmética dos 36 últimos meses de</t>
  </si>
  <si>
    <t xml:space="preserve">        contribuição  (anexo  anterior), o autor sempre  contribuiu  pelo </t>
  </si>
  <si>
    <t xml:space="preserve">        "Teto máximo".</t>
  </si>
  <si>
    <t>Juros</t>
  </si>
  <si>
    <t>VALOR DO PECÚLIO MENSAL   -  vig.</t>
  </si>
  <si>
    <t>VALOR APURADO NOS 36 ÚLTIMOS MESES............................................................................</t>
  </si>
  <si>
    <t>NÚMERO DE MESES (36)....................................................................................</t>
  </si>
  <si>
    <t>MÉDIA DAS ÚLTIMAS 36 CONTRIBUIÇÕES PARA FINS DE AUXÍLIO.......................................</t>
  </si>
  <si>
    <t>Anexo: 06</t>
  </si>
  <si>
    <t>13.º/02</t>
  </si>
  <si>
    <t>( 5 )</t>
  </si>
  <si>
    <t>( 6 )</t>
  </si>
  <si>
    <t>Dias</t>
  </si>
  <si>
    <t>Valores</t>
  </si>
  <si>
    <t>reajustados e</t>
  </si>
  <si>
    <t>proporcionais</t>
  </si>
  <si>
    <t>(C.4 xe: C.5)</t>
  </si>
  <si>
    <r>
      <t>Título:</t>
    </r>
    <r>
      <rPr>
        <b/>
        <sz val="8"/>
        <rFont val="Tahoma"/>
        <family val="2"/>
      </rPr>
      <t xml:space="preserve"> PRINCIPAL, JUROS E CORREÇÃO MONETÁRIA</t>
    </r>
  </si>
  <si>
    <t>( 7 )</t>
  </si>
  <si>
    <t>( 8 )</t>
  </si>
  <si>
    <t>Correção</t>
  </si>
  <si>
    <t>Principal</t>
  </si>
  <si>
    <t>Monetária</t>
  </si>
  <si>
    <t>Monetária dos</t>
  </si>
  <si>
    <t xml:space="preserve">dos </t>
  </si>
  <si>
    <t>Previdenciário</t>
  </si>
  <si>
    <t>Débitos</t>
  </si>
  <si>
    <t>Monetária e</t>
  </si>
  <si>
    <t>Devido na</t>
  </si>
  <si>
    <t>Judiciais</t>
  </si>
  <si>
    <t>Vigente em</t>
  </si>
  <si>
    <t>época própria</t>
  </si>
  <si>
    <t>vigente em</t>
  </si>
  <si>
    <t>(C.5%C.6)</t>
  </si>
  <si>
    <t>(C.5 + C.7)</t>
  </si>
  <si>
    <t>reajustado</t>
  </si>
  <si>
    <t>Porcentagem</t>
  </si>
  <si>
    <t>dos honorários</t>
  </si>
  <si>
    <t>Advocatícios</t>
  </si>
  <si>
    <t>Valor dos</t>
  </si>
  <si>
    <t>honorários</t>
  </si>
  <si>
    <t>(C.2%C.5)</t>
  </si>
  <si>
    <t>(Coluna 04)</t>
  </si>
  <si>
    <t>( 9 )</t>
  </si>
  <si>
    <t>( 10 )</t>
  </si>
  <si>
    <t>(C.7%C.8)</t>
  </si>
  <si>
    <t>(C.7 + C.9)</t>
  </si>
  <si>
    <r>
      <t>Título:</t>
    </r>
    <r>
      <rPr>
        <b/>
        <sz val="8"/>
        <rFont val="Tahoma"/>
        <family val="2"/>
      </rPr>
      <t xml:space="preserve"> HONORÁRIOS ADVOCATÍCIOS</t>
    </r>
  </si>
  <si>
    <t>Anexo: 05</t>
  </si>
  <si>
    <t>13º/03</t>
  </si>
  <si>
    <t>Reajuste MP 479 (07/05/2004)</t>
  </si>
  <si>
    <t>13.º/04</t>
  </si>
  <si>
    <t>TETO MÁXIMO EM 12/98 ............................................................................................................</t>
  </si>
  <si>
    <t>Prop. 18 dias</t>
  </si>
  <si>
    <r>
      <t>Título:</t>
    </r>
    <r>
      <rPr>
        <b/>
        <sz val="8"/>
        <rFont val="Tahoma"/>
        <family val="2"/>
      </rPr>
      <t xml:space="preserve"> PRINCIPAL APURADO MÊS A MÊS (Até o período de 03/89)</t>
    </r>
  </si>
  <si>
    <t>PT 002491/81</t>
  </si>
  <si>
    <t>PT 002689/81</t>
  </si>
  <si>
    <t>PT 002840/82</t>
  </si>
  <si>
    <t>PT 003087/82</t>
  </si>
  <si>
    <t>PT 003155/83</t>
  </si>
  <si>
    <t>PT 001542/83</t>
  </si>
  <si>
    <t>PT 001706/84</t>
  </si>
  <si>
    <t>PT 001897/84</t>
  </si>
  <si>
    <t>PT 003504/85</t>
  </si>
  <si>
    <t>PT 003599/85</t>
  </si>
  <si>
    <t>PT 003720/86</t>
  </si>
  <si>
    <t>PT 003919/87</t>
  </si>
  <si>
    <t>PT 003960/87</t>
  </si>
  <si>
    <t>PT 004008/87</t>
  </si>
  <si>
    <t>OS 053148/87</t>
  </si>
  <si>
    <t>PT 004084/87</t>
  </si>
  <si>
    <t>PT 004107/87</t>
  </si>
  <si>
    <t>PT 004133/87</t>
  </si>
  <si>
    <t>PT 004155/87</t>
  </si>
  <si>
    <t>PT 004164/88</t>
  </si>
  <si>
    <t>PT 004171/88</t>
  </si>
  <si>
    <t>PT 004192/88 - Sobre mês 04/87</t>
  </si>
  <si>
    <t>PT 004204/88</t>
  </si>
  <si>
    <t>PT 004230/88</t>
  </si>
  <si>
    <t>PT 004246/88</t>
  </si>
  <si>
    <t>PT 004256/88</t>
  </si>
  <si>
    <t>PT 004306/88</t>
  </si>
  <si>
    <t>PT 004320/88</t>
  </si>
  <si>
    <t>PT 004342/88</t>
  </si>
  <si>
    <t>PT 004359/88</t>
  </si>
  <si>
    <t>PT 004372/88</t>
  </si>
  <si>
    <t>PT 004390/88</t>
  </si>
  <si>
    <t>PT 004405/89</t>
  </si>
  <si>
    <t>PT 004418/89</t>
  </si>
  <si>
    <t>Observação: Em mar/88, o coeficiente de reajuste é de 4,8112 sobre o benefício de abr/87, já reajustado.</t>
  </si>
  <si>
    <t xml:space="preserve">           (Período de 04/89 à 07/91, quando é utilizado a porcentagem do salário mínimo)</t>
  </si>
  <si>
    <t>Equivalência</t>
  </si>
  <si>
    <t>mínimo</t>
  </si>
  <si>
    <t>do salário</t>
  </si>
  <si>
    <t>mensal</t>
  </si>
  <si>
    <t>Equivalência salarial/salário mínimo artigo 58 da Constituição Federal</t>
  </si>
  <si>
    <t>13.º/89</t>
  </si>
  <si>
    <t>13º/90</t>
  </si>
  <si>
    <t>PT 003486/91 - Sobre o mês 03/91</t>
  </si>
  <si>
    <t>Aplicado sobre o mês 03/91</t>
  </si>
  <si>
    <t>13º/91</t>
  </si>
  <si>
    <t>PT 003037/92</t>
  </si>
  <si>
    <t>PT 0055/92</t>
  </si>
  <si>
    <t>PT 000447/92</t>
  </si>
  <si>
    <t>13.º/92</t>
  </si>
  <si>
    <t>PT 008/93</t>
  </si>
  <si>
    <t>PT 0079/93</t>
  </si>
  <si>
    <t>PT 00209/93</t>
  </si>
  <si>
    <t>PT 00337/93</t>
  </si>
  <si>
    <t>PT 00421/93</t>
  </si>
  <si>
    <t>PT 00495/93</t>
  </si>
  <si>
    <t>PT 00522/93</t>
  </si>
  <si>
    <t>PT 00600/93</t>
  </si>
  <si>
    <t>PT 0685/93</t>
  </si>
  <si>
    <t>13.º/93</t>
  </si>
  <si>
    <t>Resolução 09/94</t>
  </si>
  <si>
    <t>Obs.: Divisor 637,64</t>
  </si>
  <si>
    <t>Artigo 26 da Lei 8.870/94</t>
  </si>
  <si>
    <t>13º/94</t>
  </si>
  <si>
    <t>PT 002005/95</t>
  </si>
  <si>
    <t>13º/95</t>
  </si>
  <si>
    <t>Portaria MPAS 3253; 01415/96</t>
  </si>
  <si>
    <t>13º/96</t>
  </si>
  <si>
    <t>Medida Provisória 1572 PT 03971/97</t>
  </si>
  <si>
    <t>13º/97</t>
  </si>
  <si>
    <t>PT 004479/98</t>
  </si>
  <si>
    <t>13º/05</t>
  </si>
  <si>
    <t>13.º/06</t>
  </si>
  <si>
    <t>13.º/07</t>
  </si>
  <si>
    <t>13.º/08</t>
  </si>
  <si>
    <t>Coeficiente de Reajuste</t>
  </si>
  <si>
    <t>Recebendo</t>
  </si>
  <si>
    <t>até 3 salários</t>
  </si>
  <si>
    <t>mínimos</t>
  </si>
  <si>
    <t>Recebendo mais</t>
  </si>
  <si>
    <t>de 3 salários</t>
  </si>
  <si>
    <t>acima de 10</t>
  </si>
  <si>
    <t>salários</t>
  </si>
  <si>
    <t>Teto dos</t>
  </si>
  <si>
    <t>reajustes</t>
  </si>
  <si>
    <t>13.º/09</t>
  </si>
  <si>
    <t>Portaria MPS 142</t>
  </si>
  <si>
    <t>Portaria Interministerial MPS 333</t>
  </si>
  <si>
    <t>Portaria MPS 822</t>
  </si>
  <si>
    <t>Portaria MPS 342</t>
  </si>
  <si>
    <t>Portaria Ministerial 77</t>
  </si>
  <si>
    <t>Portaria Ministerial 48</t>
  </si>
  <si>
    <t>Portaria MPS 727</t>
  </si>
  <si>
    <t>Decreto 4.249</t>
  </si>
  <si>
    <t>13.º/10</t>
  </si>
  <si>
    <t>Portaria Interministerial MPS 568</t>
  </si>
  <si>
    <t>01/05/2011</t>
  </si>
  <si>
    <t>TOTAL VIGENTE EM 01/05/2.011 ..................................................................................................................................................................................................................</t>
  </si>
  <si>
    <t>Índice que deve ser aplicado em 02/89</t>
  </si>
  <si>
    <t>Quando a aposentadoria ocorrer neste período</t>
  </si>
  <si>
    <t>Lançar os seguintes índices</t>
  </si>
  <si>
    <r>
      <t>Reqte.:</t>
    </r>
    <r>
      <rPr>
        <b/>
        <sz val="8"/>
        <rFont val="Tahoma"/>
        <family val="2"/>
      </rPr>
      <t xml:space="preserve"> xxxxxxxxxxxxxxxxxx</t>
    </r>
  </si>
  <si>
    <r>
      <t>Reqte.:</t>
    </r>
    <r>
      <rPr>
        <b/>
        <sz val="8"/>
        <rFont val="Tahoma"/>
        <family val="2"/>
      </rPr>
      <t xml:space="preserve"> xxxxxxxxxxxxx</t>
    </r>
  </si>
  <si>
    <r>
      <t>Reqte.:</t>
    </r>
    <r>
      <rPr>
        <b/>
        <sz val="8"/>
        <rFont val="Tahoma"/>
        <family val="2"/>
      </rPr>
      <t xml:space="preserve"> xxxxxxxxxxxx</t>
    </r>
  </si>
  <si>
    <r>
      <t>Reqte.:</t>
    </r>
    <r>
      <rPr>
        <b/>
        <sz val="8"/>
        <rFont val="Tahoma"/>
        <family val="2"/>
      </rPr>
      <t xml:space="preserve"> xxxxxxxxxxxxxxxxx</t>
    </r>
  </si>
  <si>
    <r>
      <t>Reqte.:</t>
    </r>
    <r>
      <rPr>
        <b/>
        <sz val="8"/>
        <rFont val="Tahoma"/>
        <family val="2"/>
      </rPr>
      <t xml:space="preserve"> xxxxxxxxxx</t>
    </r>
  </si>
  <si>
    <r>
      <t>Reqte.:</t>
    </r>
    <r>
      <rPr>
        <b/>
        <sz val="8"/>
        <rFont val="Tahoma"/>
        <family val="2"/>
      </rPr>
      <t xml:space="preserve"> xxxxxxxxxxxxxxxx</t>
    </r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</si>
</sst>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0.0000000"/>
    <numFmt numFmtId="188" formatCode="_(* #,##0.0000000_);_(* \(#,##0.0000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_);_(* \(#,##0.000000\);_(* &quot;-&quot;??????_);_(@_)"/>
    <numFmt numFmtId="194" formatCode="_(* #,##0.0_);_(* \(#,##0.0\);_(* &quot;-&quot;?_);_(@_)"/>
    <numFmt numFmtId="195" formatCode="_(* #,##0.0000000_);_(* \(#,##0.0000000\);_(* &quot;-&quot;???????_);_(@_)"/>
    <numFmt numFmtId="196" formatCode="_(* #,##0.0000000000_);_(* \(#,##0.0000000000\);_(* &quot;-&quot;??_);_(@_)"/>
    <numFmt numFmtId="197" formatCode="_(* #,##0.000_);_(* \(#,##0.000\);_(* &quot;-&quot;???_);_(@_)"/>
    <numFmt numFmtId="198" formatCode="_(* #,##0.00_);_(* \(#,##0.00\);_(* &quot;-&quot;?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1"/>
      <name val="Tahoma"/>
      <family val="2"/>
    </font>
    <font>
      <u val="single"/>
      <sz val="10"/>
      <color indexed="36"/>
      <name val="Arial"/>
      <family val="2"/>
    </font>
    <font>
      <sz val="8"/>
      <color indexed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171" fontId="6" fillId="0" borderId="14" xfId="0" applyNumberFormat="1" applyFont="1" applyBorder="1" applyAlignment="1">
      <alignment/>
    </xf>
    <xf numFmtId="171" fontId="7" fillId="0" borderId="12" xfId="0" applyNumberFormat="1" applyFont="1" applyBorder="1" applyAlignment="1">
      <alignment/>
    </xf>
    <xf numFmtId="171" fontId="7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1" fontId="6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 quotePrefix="1">
      <alignment horizontal="center"/>
    </xf>
    <xf numFmtId="17" fontId="6" fillId="0" borderId="19" xfId="0" applyNumberFormat="1" applyFont="1" applyBorder="1" applyAlignment="1">
      <alignment horizontal="right"/>
    </xf>
    <xf numFmtId="186" fontId="6" fillId="0" borderId="20" xfId="53" applyNumberFormat="1" applyFont="1" applyBorder="1" applyAlignment="1">
      <alignment/>
    </xf>
    <xf numFmtId="171" fontId="6" fillId="0" borderId="20" xfId="53" applyFont="1" applyBorder="1" applyAlignment="1">
      <alignment/>
    </xf>
    <xf numFmtId="17" fontId="6" fillId="0" borderId="20" xfId="0" applyNumberFormat="1" applyFont="1" applyBorder="1" applyAlignment="1">
      <alignment horizontal="right"/>
    </xf>
    <xf numFmtId="171" fontId="6" fillId="0" borderId="0" xfId="53" applyFont="1" applyBorder="1" applyAlignment="1">
      <alignment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7" fillId="0" borderId="21" xfId="0" applyFont="1" applyBorder="1" applyAlignment="1" quotePrefix="1">
      <alignment horizontal="centerContinuous"/>
    </xf>
    <xf numFmtId="180" fontId="7" fillId="0" borderId="18" xfId="0" applyNumberFormat="1" applyFont="1" applyBorder="1" applyAlignment="1" quotePrefix="1">
      <alignment horizontal="center"/>
    </xf>
    <xf numFmtId="17" fontId="6" fillId="0" borderId="0" xfId="0" applyNumberFormat="1" applyFont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0" fontId="6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80" fontId="6" fillId="0" borderId="14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80" fontId="6" fillId="0" borderId="30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6" fillId="0" borderId="19" xfId="0" applyNumberFormat="1" applyFont="1" applyBorder="1" applyAlignment="1">
      <alignment/>
    </xf>
    <xf numFmtId="17" fontId="6" fillId="0" borderId="32" xfId="0" applyNumberFormat="1" applyFont="1" applyBorder="1" applyAlignment="1">
      <alignment horizontal="center"/>
    </xf>
    <xf numFmtId="17" fontId="6" fillId="0" borderId="32" xfId="0" applyNumberFormat="1" applyFont="1" applyBorder="1" applyAlignment="1">
      <alignment/>
    </xf>
    <xf numFmtId="171" fontId="6" fillId="0" borderId="19" xfId="53" applyFont="1" applyBorder="1" applyAlignment="1">
      <alignment/>
    </xf>
    <xf numFmtId="186" fontId="6" fillId="0" borderId="19" xfId="53" applyNumberFormat="1" applyFont="1" applyBorder="1" applyAlignment="1">
      <alignment/>
    </xf>
    <xf numFmtId="17" fontId="6" fillId="0" borderId="32" xfId="0" applyNumberFormat="1" applyFont="1" applyBorder="1" applyAlignment="1">
      <alignment horizontal="right"/>
    </xf>
    <xf numFmtId="190" fontId="6" fillId="0" borderId="0" xfId="53" applyNumberFormat="1" applyFont="1" applyAlignment="1">
      <alignment/>
    </xf>
    <xf numFmtId="171" fontId="6" fillId="33" borderId="0" xfId="53" applyFont="1" applyFill="1" applyBorder="1" applyAlignment="1">
      <alignment/>
    </xf>
    <xf numFmtId="9" fontId="6" fillId="0" borderId="0" xfId="51" applyFont="1" applyAlignment="1" quotePrefix="1">
      <alignment horizontal="right"/>
    </xf>
    <xf numFmtId="190" fontId="6" fillId="0" borderId="0" xfId="53" applyNumberFormat="1" applyFont="1" applyAlignment="1">
      <alignment horizontal="right"/>
    </xf>
    <xf numFmtId="9" fontId="6" fillId="0" borderId="0" xfId="0" applyNumberFormat="1" applyFont="1" applyAlignment="1">
      <alignment/>
    </xf>
    <xf numFmtId="171" fontId="6" fillId="0" borderId="0" xfId="53" applyFont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6" fillId="0" borderId="32" xfId="0" applyNumberFormat="1" applyFont="1" applyBorder="1" applyAlignment="1">
      <alignment horizontal="left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90" fontId="6" fillId="0" borderId="20" xfId="53" applyNumberFormat="1" applyFont="1" applyBorder="1" applyAlignment="1">
      <alignment/>
    </xf>
    <xf numFmtId="0" fontId="7" fillId="0" borderId="18" xfId="0" applyFont="1" applyBorder="1" applyAlignment="1" quotePrefix="1">
      <alignment horizontal="centerContinuous"/>
    </xf>
    <xf numFmtId="49" fontId="7" fillId="0" borderId="18" xfId="0" applyNumberFormat="1" applyFont="1" applyBorder="1" applyAlignment="1">
      <alignment horizontal="centerContinuous"/>
    </xf>
    <xf numFmtId="0" fontId="6" fillId="0" borderId="41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"/>
    </xf>
    <xf numFmtId="14" fontId="6" fillId="0" borderId="45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Continuous"/>
    </xf>
    <xf numFmtId="0" fontId="6" fillId="0" borderId="48" xfId="0" applyFont="1" applyFill="1" applyBorder="1" applyAlignment="1">
      <alignment horizontal="centerContinuous"/>
    </xf>
    <xf numFmtId="14" fontId="6" fillId="0" borderId="48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171" fontId="6" fillId="0" borderId="20" xfId="0" applyNumberFormat="1" applyFont="1" applyBorder="1" applyAlignment="1">
      <alignment horizontal="right"/>
    </xf>
    <xf numFmtId="186" fontId="6" fillId="0" borderId="20" xfId="0" applyNumberFormat="1" applyFont="1" applyBorder="1" applyAlignment="1">
      <alignment/>
    </xf>
    <xf numFmtId="189" fontId="6" fillId="0" borderId="20" xfId="53" applyNumberFormat="1" applyFont="1" applyBorder="1" applyAlignment="1">
      <alignment/>
    </xf>
    <xf numFmtId="171" fontId="6" fillId="0" borderId="20" xfId="0" applyNumberFormat="1" applyFont="1" applyBorder="1" applyAlignment="1">
      <alignment/>
    </xf>
    <xf numFmtId="17" fontId="6" fillId="0" borderId="0" xfId="0" applyNumberFormat="1" applyFont="1" applyBorder="1" applyAlignment="1">
      <alignment/>
    </xf>
    <xf numFmtId="186" fontId="6" fillId="0" borderId="0" xfId="53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0" fontId="6" fillId="0" borderId="37" xfId="0" applyFont="1" applyFill="1" applyBorder="1" applyAlignment="1">
      <alignment horizontal="centerContinuous"/>
    </xf>
    <xf numFmtId="0" fontId="6" fillId="0" borderId="38" xfId="0" applyFont="1" applyFill="1" applyBorder="1" applyAlignment="1">
      <alignment horizontal="centerContinuous"/>
    </xf>
    <xf numFmtId="0" fontId="6" fillId="0" borderId="40" xfId="0" applyFont="1" applyFill="1" applyBorder="1" applyAlignment="1">
      <alignment horizontal="centerContinuous"/>
    </xf>
    <xf numFmtId="171" fontId="6" fillId="0" borderId="19" xfId="0" applyNumberFormat="1" applyFont="1" applyBorder="1" applyAlignment="1">
      <alignment horizontal="right"/>
    </xf>
    <xf numFmtId="171" fontId="6" fillId="0" borderId="19" xfId="53" applyFont="1" applyBorder="1" applyAlignment="1">
      <alignment horizontal="right"/>
    </xf>
    <xf numFmtId="190" fontId="6" fillId="0" borderId="19" xfId="53" applyNumberFormat="1" applyFont="1" applyBorder="1" applyAlignment="1">
      <alignment horizontal="right"/>
    </xf>
    <xf numFmtId="0" fontId="6" fillId="0" borderId="22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Continuous"/>
    </xf>
    <xf numFmtId="0" fontId="6" fillId="0" borderId="28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182" fontId="6" fillId="0" borderId="19" xfId="53" applyNumberFormat="1" applyFont="1" applyBorder="1" applyAlignment="1">
      <alignment/>
    </xf>
    <xf numFmtId="17" fontId="6" fillId="0" borderId="19" xfId="0" applyNumberFormat="1" applyFont="1" applyBorder="1" applyAlignment="1">
      <alignment vertical="top"/>
    </xf>
    <xf numFmtId="17" fontId="6" fillId="0" borderId="32" xfId="0" applyNumberFormat="1" applyFont="1" applyBorder="1" applyAlignment="1">
      <alignment horizontal="center" vertical="top"/>
    </xf>
    <xf numFmtId="17" fontId="6" fillId="0" borderId="32" xfId="0" applyNumberFormat="1" applyFont="1" applyBorder="1" applyAlignment="1">
      <alignment horizontal="justify" vertical="justify"/>
    </xf>
    <xf numFmtId="171" fontId="6" fillId="0" borderId="19" xfId="53" applyNumberFormat="1" applyFont="1" applyBorder="1" applyAlignment="1">
      <alignment/>
    </xf>
    <xf numFmtId="17" fontId="6" fillId="0" borderId="19" xfId="0" applyNumberFormat="1" applyFont="1" applyBorder="1" applyAlignment="1">
      <alignment horizontal="right" vertical="top"/>
    </xf>
    <xf numFmtId="186" fontId="6" fillId="0" borderId="19" xfId="53" applyNumberFormat="1" applyFont="1" applyFill="1" applyBorder="1" applyAlignment="1">
      <alignment/>
    </xf>
    <xf numFmtId="184" fontId="12" fillId="0" borderId="32" xfId="53" applyNumberFormat="1" applyFont="1" applyBorder="1" applyAlignment="1">
      <alignment horizontal="left"/>
    </xf>
    <xf numFmtId="17" fontId="6" fillId="0" borderId="32" xfId="0" applyNumberFormat="1" applyFont="1" applyBorder="1" applyAlignment="1">
      <alignment horizontal="left" vertical="top"/>
    </xf>
    <xf numFmtId="171" fontId="6" fillId="0" borderId="32" xfId="53" applyFont="1" applyBorder="1" applyAlignment="1">
      <alignment horizontal="left"/>
    </xf>
    <xf numFmtId="186" fontId="0" fillId="0" borderId="0" xfId="0" applyNumberFormat="1" applyAlignment="1">
      <alignment/>
    </xf>
    <xf numFmtId="193" fontId="0" fillId="0" borderId="0" xfId="0" applyNumberFormat="1" applyAlignment="1">
      <alignment/>
    </xf>
    <xf numFmtId="14" fontId="6" fillId="0" borderId="48" xfId="0" applyNumberFormat="1" applyFont="1" applyFill="1" applyBorder="1" applyAlignment="1" quotePrefix="1">
      <alignment horizontal="center"/>
    </xf>
    <xf numFmtId="0" fontId="13" fillId="0" borderId="0" xfId="0" applyFont="1" applyAlignment="1">
      <alignment/>
    </xf>
    <xf numFmtId="171" fontId="13" fillId="0" borderId="0" xfId="53" applyFont="1" applyAlignment="1">
      <alignment/>
    </xf>
    <xf numFmtId="186" fontId="6" fillId="0" borderId="0" xfId="53" applyNumberFormat="1" applyFont="1" applyAlignment="1">
      <alignment/>
    </xf>
    <xf numFmtId="180" fontId="6" fillId="0" borderId="13" xfId="0" applyNumberFormat="1" applyFont="1" applyFill="1" applyBorder="1" applyAlignment="1">
      <alignment horizontal="center"/>
    </xf>
    <xf numFmtId="180" fontId="6" fillId="0" borderId="39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center" wrapText="1"/>
    </xf>
    <xf numFmtId="17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180" fontId="6" fillId="0" borderId="14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71" fontId="7" fillId="0" borderId="21" xfId="53" applyFont="1" applyBorder="1" applyAlignment="1" quotePrefix="1">
      <alignment horizontal="center"/>
    </xf>
    <xf numFmtId="171" fontId="7" fillId="0" borderId="53" xfId="53" applyFont="1" applyBorder="1" applyAlignment="1" quotePrefix="1">
      <alignment horizontal="center"/>
    </xf>
    <xf numFmtId="171" fontId="7" fillId="0" borderId="54" xfId="53" applyFont="1" applyBorder="1" applyAlignment="1" quotePrefix="1">
      <alignment horizontal="center"/>
    </xf>
    <xf numFmtId="180" fontId="6" fillId="0" borderId="55" xfId="0" applyNumberFormat="1" applyFont="1" applyFill="1" applyBorder="1" applyAlignment="1">
      <alignment horizontal="center"/>
    </xf>
    <xf numFmtId="180" fontId="6" fillId="0" borderId="56" xfId="0" applyNumberFormat="1" applyFont="1" applyFill="1" applyBorder="1" applyAlignment="1">
      <alignment horizontal="center"/>
    </xf>
    <xf numFmtId="180" fontId="6" fillId="0" borderId="57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0" borderId="21" xfId="0" applyFont="1" applyBorder="1" applyAlignment="1" quotePrefix="1">
      <alignment horizontal="center"/>
    </xf>
    <xf numFmtId="0" fontId="7" fillId="0" borderId="54" xfId="0" applyFont="1" applyBorder="1" applyAlignment="1" quotePrefix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ERTO\Documentos\Public%20C\Arquivos%20da%20DrAna\ACIDENTA\IND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ire\d\Public%20C\MATRI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ire\PUBLIC\MATRI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ERTO\Documentos\Public%20C\Arquivos%20da%20DrAna\ACIDENTA\Modelos%20antigos\M_ATUAL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ERTO\Documentos\Public%20C\Arquivos%20da%20DrAna\ACIDENTA\Modelos%20antigos\Modelo%20(vincenda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ublic%20c\Arquivos%20para%20Internet\Vara%20Civel\Cm_va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ublic%20c\Public%20C\Arquivos%20para%20Internet\Aposentadoria\Ano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Plan1"/>
      <sheetName val="TETO"/>
    </sheetNames>
    <sheetDataSet>
      <sheetData sheetId="2">
        <row r="114">
          <cell r="B114">
            <v>133540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5"/>
      <sheetName val="Plan6"/>
      <sheetName val="Plan1"/>
      <sheetName val="Plan3"/>
      <sheetName val="Plan4"/>
    </sheetNames>
    <sheetDataSet>
      <sheetData sheetId="2">
        <row r="129">
          <cell r="H129">
            <v>36.74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Plan1"/>
      <sheetName val="Plan3"/>
      <sheetName val="Plan4"/>
      <sheetName val="Plan5"/>
    </sheetNames>
    <sheetDataSet>
      <sheetData sheetId="1">
        <row r="131">
          <cell r="H131">
            <v>120</v>
          </cell>
        </row>
        <row r="132">
          <cell r="H132">
            <v>149.8</v>
          </cell>
        </row>
        <row r="133">
          <cell r="H133">
            <v>192.88</v>
          </cell>
        </row>
        <row r="134">
          <cell r="H134">
            <v>249.48</v>
          </cell>
        </row>
        <row r="135">
          <cell r="H135">
            <v>381.73</v>
          </cell>
        </row>
        <row r="136">
          <cell r="H136">
            <v>557.33</v>
          </cell>
        </row>
        <row r="137">
          <cell r="H137">
            <v>788.18</v>
          </cell>
        </row>
        <row r="138">
          <cell r="H138">
            <v>788.18</v>
          </cell>
        </row>
        <row r="139">
          <cell r="H139">
            <v>1283.95</v>
          </cell>
        </row>
        <row r="140">
          <cell r="H140">
            <v>2004.37</v>
          </cell>
        </row>
        <row r="141">
          <cell r="H141">
            <v>3674.06</v>
          </cell>
        </row>
        <row r="142">
          <cell r="H142">
            <v>3674.06</v>
          </cell>
        </row>
        <row r="143">
          <cell r="H143">
            <v>3674.06</v>
          </cell>
        </row>
        <row r="144">
          <cell r="H144">
            <v>3857.76</v>
          </cell>
        </row>
        <row r="145">
          <cell r="H145">
            <v>4904.76</v>
          </cell>
        </row>
        <row r="146">
          <cell r="H146">
            <v>5203.46</v>
          </cell>
        </row>
        <row r="147">
          <cell r="H147">
            <v>6056.31</v>
          </cell>
        </row>
        <row r="148">
          <cell r="H148">
            <v>6425.14</v>
          </cell>
        </row>
        <row r="149">
          <cell r="H149">
            <v>8329.55</v>
          </cell>
        </row>
        <row r="150">
          <cell r="H150">
            <v>8836.82</v>
          </cell>
        </row>
        <row r="151">
          <cell r="H151">
            <v>8836.82</v>
          </cell>
        </row>
        <row r="152">
          <cell r="H152">
            <v>12325.6</v>
          </cell>
        </row>
        <row r="153">
          <cell r="H153">
            <v>15895.46</v>
          </cell>
        </row>
        <row r="154">
          <cell r="H154">
            <v>17000</v>
          </cell>
        </row>
        <row r="155">
          <cell r="H155">
            <v>17000</v>
          </cell>
        </row>
        <row r="156">
          <cell r="H156">
            <v>17000</v>
          </cell>
        </row>
        <row r="157">
          <cell r="H157">
            <v>17000</v>
          </cell>
        </row>
        <row r="158">
          <cell r="H158">
            <v>17000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édia"/>
      <sheetName val="Média1"/>
      <sheetName val="1.ª parte"/>
      <sheetName val="R SalMinino"/>
      <sheetName val="Reajuste"/>
      <sheetName val="CM"/>
      <sheetName val="Plan1"/>
      <sheetName val="Conclusão"/>
    </sheetNames>
    <sheetDataSet>
      <sheetData sheetId="1">
        <row r="41">
          <cell r="F41">
            <v>395.68169036834183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édia"/>
      <sheetName val="Média1"/>
      <sheetName val="Plan4"/>
      <sheetName val="Plan3"/>
      <sheetName val="Reajuste"/>
      <sheetName val="Calculo"/>
      <sheetName val="Hono"/>
      <sheetName val="Conclusão"/>
    </sheetNames>
    <sheetDataSet>
      <sheetData sheetId="2">
        <row r="126">
          <cell r="F126">
            <v>73.46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</sheetNames>
    <sheetDataSet>
      <sheetData sheetId="1">
        <row r="480">
          <cell r="C480">
            <v>21.280595</v>
          </cell>
        </row>
        <row r="481">
          <cell r="C481">
            <v>21.410406</v>
          </cell>
        </row>
        <row r="482">
          <cell r="C482">
            <v>21.421111</v>
          </cell>
        </row>
        <row r="483">
          <cell r="C483">
            <v>21.448958</v>
          </cell>
        </row>
        <row r="484">
          <cell r="C484">
            <v>21.468262</v>
          </cell>
        </row>
        <row r="485">
          <cell r="C485">
            <v>21.457527</v>
          </cell>
        </row>
        <row r="486">
          <cell r="C486">
            <v>21.521899</v>
          </cell>
        </row>
        <row r="487">
          <cell r="C487">
            <v>21.821053</v>
          </cell>
        </row>
        <row r="488">
          <cell r="C488">
            <v>22.085087</v>
          </cell>
        </row>
        <row r="489">
          <cell r="C489">
            <v>22.180052</v>
          </cell>
        </row>
        <row r="490">
          <cell r="C490">
            <v>22.21554</v>
          </cell>
        </row>
        <row r="491">
          <cell r="C491">
            <v>22.279965</v>
          </cell>
        </row>
        <row r="492">
          <cell r="C492">
            <v>22.279965</v>
          </cell>
        </row>
        <row r="493">
          <cell r="C493">
            <v>22.402504</v>
          </cell>
        </row>
        <row r="494">
          <cell r="C494">
            <v>22.575003</v>
          </cell>
        </row>
        <row r="495">
          <cell r="C495">
            <v>22.68562</v>
          </cell>
        </row>
        <row r="496">
          <cell r="C496">
            <v>22.79451</v>
          </cell>
        </row>
        <row r="497">
          <cell r="C497">
            <v>22.985983</v>
          </cell>
        </row>
        <row r="498">
          <cell r="C498">
            <v>23.117003</v>
          </cell>
        </row>
        <row r="499">
          <cell r="C499">
            <v>23.255705</v>
          </cell>
        </row>
        <row r="500">
          <cell r="C500">
            <v>23.513843</v>
          </cell>
        </row>
        <row r="501">
          <cell r="C501">
            <v>23.699602</v>
          </cell>
        </row>
        <row r="502">
          <cell r="C502">
            <v>23.80388</v>
          </cell>
        </row>
        <row r="503">
          <cell r="C503">
            <v>24.027636</v>
          </cell>
        </row>
        <row r="504">
          <cell r="C504">
            <v>24.337592</v>
          </cell>
        </row>
        <row r="505">
          <cell r="C505">
            <v>24.337592</v>
          </cell>
        </row>
        <row r="506">
          <cell r="C506">
            <v>24.51769</v>
          </cell>
        </row>
        <row r="507">
          <cell r="C507">
            <v>24.780029</v>
          </cell>
        </row>
        <row r="508">
          <cell r="C508">
            <v>24.856847</v>
          </cell>
        </row>
        <row r="509">
          <cell r="C509">
            <v>25.010959</v>
          </cell>
        </row>
        <row r="510">
          <cell r="C510">
            <v>25.181033</v>
          </cell>
        </row>
        <row r="511">
          <cell r="C511">
            <v>25.203695</v>
          </cell>
        </row>
        <row r="512">
          <cell r="C512">
            <v>25.357437</v>
          </cell>
        </row>
        <row r="513">
          <cell r="C513">
            <v>25.649047</v>
          </cell>
        </row>
        <row r="514">
          <cell r="C514">
            <v>25.869628</v>
          </cell>
        </row>
        <row r="515">
          <cell r="C515">
            <v>26.084345</v>
          </cell>
        </row>
        <row r="516">
          <cell r="C516">
            <v>26.493869</v>
          </cell>
        </row>
        <row r="517">
          <cell r="C517">
            <v>27.392011</v>
          </cell>
        </row>
        <row r="518">
          <cell r="C518">
            <v>27.392011</v>
          </cell>
        </row>
        <row r="519">
          <cell r="C519">
            <v>28.131595</v>
          </cell>
        </row>
        <row r="520">
          <cell r="C520">
            <v>28.826445</v>
          </cell>
        </row>
        <row r="521">
          <cell r="C521">
            <v>29.247311</v>
          </cell>
        </row>
        <row r="522">
          <cell r="C522">
            <v>29.647999</v>
          </cell>
        </row>
        <row r="523">
          <cell r="C523">
            <v>30.057141</v>
          </cell>
        </row>
        <row r="524">
          <cell r="C524">
            <v>30.354706</v>
          </cell>
        </row>
        <row r="525">
          <cell r="C525">
            <v>30.336493</v>
          </cell>
        </row>
        <row r="526">
          <cell r="C526">
            <v>30.348627</v>
          </cell>
        </row>
        <row r="527">
          <cell r="C527">
            <v>30.403254</v>
          </cell>
        </row>
        <row r="528">
          <cell r="C528">
            <v>30.65256</v>
          </cell>
        </row>
        <row r="529">
          <cell r="C529">
            <v>30.772104</v>
          </cell>
        </row>
        <row r="530">
          <cell r="C530">
            <v>30.88596</v>
          </cell>
        </row>
        <row r="531">
          <cell r="C531">
            <v>30.88596</v>
          </cell>
        </row>
        <row r="532">
          <cell r="C532">
            <v>31.052744</v>
          </cell>
        </row>
        <row r="533">
          <cell r="C533">
            <v>31.310481</v>
          </cell>
        </row>
        <row r="534">
          <cell r="C534">
            <v>31.432591</v>
          </cell>
        </row>
        <row r="535">
          <cell r="C535">
            <v>31.611756</v>
          </cell>
        </row>
        <row r="536">
          <cell r="C536">
            <v>31.741364</v>
          </cell>
        </row>
        <row r="537">
          <cell r="C537">
            <v>31.868329</v>
          </cell>
        </row>
        <row r="538">
          <cell r="C538">
            <v>32.02767</v>
          </cell>
        </row>
        <row r="539">
          <cell r="C539">
            <v>32.261471</v>
          </cell>
        </row>
        <row r="540">
          <cell r="C540">
            <v>32.422778</v>
          </cell>
        </row>
        <row r="541">
          <cell r="C541">
            <v>32.477896</v>
          </cell>
        </row>
        <row r="542">
          <cell r="C542">
            <v>32.533108</v>
          </cell>
        </row>
        <row r="543">
          <cell r="C543">
            <v>32.676253</v>
          </cell>
        </row>
        <row r="544">
          <cell r="C544">
            <v>32.676253</v>
          </cell>
        </row>
        <row r="545">
          <cell r="C545">
            <v>32.957268</v>
          </cell>
        </row>
        <row r="546">
          <cell r="C546">
            <v>33.145124</v>
          </cell>
        </row>
        <row r="547">
          <cell r="C547">
            <v>33.290962</v>
          </cell>
        </row>
        <row r="548">
          <cell r="C548">
            <v>33.533986</v>
          </cell>
        </row>
        <row r="549">
          <cell r="C549">
            <v>33.839145</v>
          </cell>
        </row>
        <row r="550">
          <cell r="C550">
            <v>34.076019</v>
          </cell>
        </row>
        <row r="551">
          <cell r="C551">
            <v>34.038535</v>
          </cell>
        </row>
        <row r="552">
          <cell r="C552">
            <v>34.048746</v>
          </cell>
        </row>
        <row r="553">
          <cell r="C553">
            <v>34.048746</v>
          </cell>
        </row>
        <row r="554">
          <cell r="C554">
            <v>34.099819</v>
          </cell>
        </row>
        <row r="555">
          <cell r="C555">
            <v>34.297597</v>
          </cell>
        </row>
        <row r="556">
          <cell r="C556">
            <v>34.482804</v>
          </cell>
        </row>
        <row r="557">
          <cell r="C557">
            <v>34.482804</v>
          </cell>
        </row>
        <row r="558">
          <cell r="C558">
            <v>34.620735</v>
          </cell>
        </row>
        <row r="559">
          <cell r="C559">
            <v>34.752293</v>
          </cell>
        </row>
        <row r="560">
          <cell r="C560">
            <v>34.832223</v>
          </cell>
        </row>
        <row r="561">
          <cell r="C561">
            <v>34.92627</v>
          </cell>
        </row>
        <row r="562">
          <cell r="C562">
            <v>34.968181</v>
          </cell>
        </row>
        <row r="563">
          <cell r="C563">
            <v>35.013639</v>
          </cell>
        </row>
        <row r="564">
          <cell r="C564">
            <v>34.989129</v>
          </cell>
        </row>
        <row r="565">
          <cell r="C565">
            <v>35.027617</v>
          </cell>
        </row>
        <row r="566">
          <cell r="C566">
            <v>35.020611</v>
          </cell>
        </row>
        <row r="567">
          <cell r="C567">
            <v>35.076643</v>
          </cell>
        </row>
        <row r="568">
          <cell r="C568">
            <v>35.227472</v>
          </cell>
        </row>
        <row r="569">
          <cell r="C569">
            <v>35.375427</v>
          </cell>
        </row>
        <row r="570">
          <cell r="C570">
            <v>35.375427</v>
          </cell>
        </row>
        <row r="571">
          <cell r="C571">
            <v>35.594754</v>
          </cell>
        </row>
        <row r="572">
          <cell r="C572">
            <v>35.769168</v>
          </cell>
        </row>
        <row r="573">
          <cell r="C573">
            <v>35.919398</v>
          </cell>
        </row>
        <row r="574">
          <cell r="C574">
            <v>36.077443</v>
          </cell>
        </row>
        <row r="575">
          <cell r="C575">
            <v>36.171244</v>
          </cell>
        </row>
        <row r="576">
          <cell r="C576">
            <v>36.265289</v>
          </cell>
        </row>
        <row r="577">
          <cell r="C577">
            <v>36.377711</v>
          </cell>
        </row>
        <row r="578">
          <cell r="C578">
            <v>36.494119</v>
          </cell>
        </row>
        <row r="579">
          <cell r="C579">
            <v>36.709434</v>
          </cell>
        </row>
        <row r="580">
          <cell r="C580">
            <v>36.801207</v>
          </cell>
        </row>
        <row r="581">
          <cell r="C581">
            <v>36.91161</v>
          </cell>
        </row>
        <row r="582">
          <cell r="C582">
            <v>37.070329</v>
          </cell>
        </row>
        <row r="583">
          <cell r="C583">
            <v>37.070329</v>
          </cell>
        </row>
        <row r="584">
          <cell r="C584">
            <v>37.429911</v>
          </cell>
        </row>
        <row r="585">
          <cell r="C585">
            <v>37.688177</v>
          </cell>
        </row>
        <row r="586">
          <cell r="C586">
            <v>37.86908</v>
          </cell>
        </row>
        <row r="587">
          <cell r="C587">
            <v>38.062212</v>
          </cell>
        </row>
        <row r="588">
          <cell r="C588">
            <v>38.30581</v>
          </cell>
        </row>
        <row r="589">
          <cell r="C589">
            <v>38.673545</v>
          </cell>
        </row>
        <row r="590">
          <cell r="C590">
            <v>39.025474</v>
          </cell>
        </row>
        <row r="591">
          <cell r="C591">
            <v>39.251821</v>
          </cell>
        </row>
        <row r="592">
          <cell r="C592">
            <v>39.334249</v>
          </cell>
        </row>
        <row r="593">
          <cell r="C593">
            <v>39.39325</v>
          </cell>
        </row>
        <row r="594">
          <cell r="C594">
            <v>39.590216</v>
          </cell>
        </row>
        <row r="595">
          <cell r="C595">
            <v>39.740658</v>
          </cell>
        </row>
        <row r="596">
          <cell r="C596">
            <v>39.740658</v>
          </cell>
        </row>
        <row r="597">
          <cell r="C597">
            <v>39.855905</v>
          </cell>
        </row>
        <row r="598">
          <cell r="C598">
            <v>40.110982</v>
          </cell>
        </row>
        <row r="599">
          <cell r="C599">
            <v>40.235326</v>
          </cell>
        </row>
        <row r="600">
          <cell r="C600">
            <v>40.315796</v>
          </cell>
        </row>
        <row r="601">
          <cell r="C601">
            <v>40.537532</v>
          </cell>
        </row>
        <row r="602">
          <cell r="C602">
            <v>40.780757</v>
          </cell>
        </row>
        <row r="603">
          <cell r="C603">
            <v>40.952036</v>
          </cell>
        </row>
        <row r="604">
          <cell r="C604">
            <v>41.046225</v>
          </cell>
        </row>
        <row r="605">
          <cell r="C605">
            <v>41.079061</v>
          </cell>
        </row>
        <row r="606">
          <cell r="C606">
            <v>41.144787</v>
          </cell>
        </row>
        <row r="607">
          <cell r="C607">
            <v>41.243534</v>
          </cell>
        </row>
        <row r="608">
          <cell r="C608">
            <v>41.396135</v>
          </cell>
        </row>
        <row r="609">
          <cell r="C609">
            <v>41.396135</v>
          </cell>
        </row>
        <row r="610">
          <cell r="C610">
            <v>41.495485</v>
          </cell>
        </row>
        <row r="611">
          <cell r="C611">
            <v>41.860645</v>
          </cell>
        </row>
        <row r="612">
          <cell r="C612">
            <v>42.153669</v>
          </cell>
        </row>
        <row r="613">
          <cell r="C613">
            <v>42.45296</v>
          </cell>
        </row>
        <row r="614">
          <cell r="C614">
            <v>42.762866</v>
          </cell>
        </row>
        <row r="615">
          <cell r="C615">
            <v>42.946746</v>
          </cell>
        </row>
        <row r="616">
          <cell r="C616">
            <v>42.899504</v>
          </cell>
        </row>
        <row r="617">
          <cell r="C617">
            <v>42.869474</v>
          </cell>
        </row>
        <row r="618">
          <cell r="C618">
            <v>42.839465</v>
          </cell>
        </row>
        <row r="619">
          <cell r="C619">
            <v>43.070798</v>
          </cell>
        </row>
        <row r="620">
          <cell r="C620">
            <v>43.467049</v>
          </cell>
        </row>
        <row r="621">
          <cell r="C621">
            <v>43.914759</v>
          </cell>
        </row>
        <row r="622">
          <cell r="C622">
            <v>43.914759</v>
          </cell>
        </row>
        <row r="623">
          <cell r="C623">
            <v>44.178247</v>
          </cell>
        </row>
        <row r="624">
          <cell r="C624">
            <v>44.593522</v>
          </cell>
        </row>
        <row r="625">
          <cell r="C625">
            <v>44.834327</v>
          </cell>
        </row>
        <row r="626">
          <cell r="C626">
            <v>45.130233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E13">
            <v>1.3608353220307028</v>
          </cell>
        </row>
        <row r="14">
          <cell r="E14">
            <v>1.3470949535049526</v>
          </cell>
        </row>
        <row r="15">
          <cell r="E15">
            <v>1.326011372679351</v>
          </cell>
        </row>
        <row r="16">
          <cell r="E16">
            <v>1.3070590169338103</v>
          </cell>
        </row>
        <row r="17">
          <cell r="E17">
            <v>1.2881236000136105</v>
          </cell>
        </row>
        <row r="18">
          <cell r="E18">
            <v>1.2642296594500055</v>
          </cell>
        </row>
        <row r="19">
          <cell r="E19">
            <v>1.2330339017360832</v>
          </cell>
        </row>
        <row r="20">
          <cell r="E20">
            <v>1.2180518638112046</v>
          </cell>
        </row>
        <row r="21">
          <cell r="E21">
            <v>1.2057531813613198</v>
          </cell>
        </row>
        <row r="22">
          <cell r="E22">
            <v>1.2034665948311396</v>
          </cell>
        </row>
        <row r="23">
          <cell r="E23">
            <v>1.2013042471862052</v>
          </cell>
        </row>
        <row r="24">
          <cell r="E24">
            <v>1.1997445792332013</v>
          </cell>
        </row>
        <row r="25">
          <cell r="E25">
            <v>1.1917597886492521</v>
          </cell>
        </row>
        <row r="26">
          <cell r="E26">
            <v>1.1807785481514428</v>
          </cell>
        </row>
        <row r="27">
          <cell r="E27">
            <v>1.154682718708628</v>
          </cell>
        </row>
        <row r="28">
          <cell r="E28">
            <v>1.1340431336757304</v>
          </cell>
        </row>
        <row r="29">
          <cell r="E29">
            <v>1.1262718578565203</v>
          </cell>
        </row>
        <row r="30">
          <cell r="E30">
            <v>1.1221200138054401</v>
          </cell>
        </row>
        <row r="31">
          <cell r="E31">
            <v>1.1177607468925592</v>
          </cell>
        </row>
        <row r="32">
          <cell r="E32">
            <v>1.10932984010774</v>
          </cell>
        </row>
        <row r="33">
          <cell r="E33">
            <v>1.1039206290255152</v>
          </cell>
        </row>
        <row r="34">
          <cell r="E34">
            <v>1.1001800169678246</v>
          </cell>
        </row>
        <row r="35">
          <cell r="E35">
            <v>1.0914484295315723</v>
          </cell>
        </row>
        <row r="36">
          <cell r="E36">
            <v>1.0792528720771009</v>
          </cell>
        </row>
        <row r="37">
          <cell r="E37">
            <v>1.074524962243231</v>
          </cell>
        </row>
        <row r="38">
          <cell r="E38">
            <v>1.0590626475884397</v>
          </cell>
        </row>
        <row r="39">
          <cell r="E39">
            <v>1.0421793422440853</v>
          </cell>
        </row>
        <row r="40">
          <cell r="E40">
            <v>1.0328833917186178</v>
          </cell>
        </row>
        <row r="41">
          <cell r="E41">
            <v>1.0289732932044409</v>
          </cell>
        </row>
        <row r="42">
          <cell r="E42">
            <v>1.0142664299698774</v>
          </cell>
        </row>
        <row r="43">
          <cell r="E43">
            <v>1.006616147250772</v>
          </cell>
        </row>
        <row r="44">
          <cell r="E44">
            <v>1.0048074937620002</v>
          </cell>
        </row>
        <row r="45">
          <cell r="E45">
            <v>1.00290198</v>
          </cell>
        </row>
        <row r="46">
          <cell r="E46">
            <v>1.0011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zoomScalePageLayoutView="0" workbookViewId="0" topLeftCell="A1">
      <selection activeCell="A11" sqref="A11"/>
    </sheetView>
  </sheetViews>
  <sheetFormatPr defaultColWidth="11.421875" defaultRowHeight="12.75"/>
  <cols>
    <col min="1" max="1" width="12.140625" style="1" customWidth="1"/>
    <col min="2" max="2" width="16.28125" style="1" customWidth="1"/>
    <col min="3" max="3" width="19.140625" style="1" customWidth="1"/>
    <col min="4" max="4" width="18.140625" style="1" customWidth="1"/>
    <col min="5" max="16384" width="11.421875" style="1" customWidth="1"/>
  </cols>
  <sheetData>
    <row r="1" spans="1:4" ht="10.5">
      <c r="A1" s="133"/>
      <c r="D1" s="2" t="s">
        <v>25</v>
      </c>
    </row>
    <row r="2" spans="1:4" ht="10.5">
      <c r="A2" s="133"/>
      <c r="D2" s="2" t="s">
        <v>12</v>
      </c>
    </row>
    <row r="3" ht="10.5">
      <c r="E3" s="29"/>
    </row>
    <row r="6" ht="10.5">
      <c r="A6" s="1" t="s">
        <v>45</v>
      </c>
    </row>
    <row r="10" ht="10.5">
      <c r="A10" s="1" t="s">
        <v>205</v>
      </c>
    </row>
    <row r="11" ht="11.25" thickBot="1"/>
    <row r="12" spans="1:4" ht="12" thickBot="1" thickTop="1">
      <c r="A12" s="19" t="s">
        <v>0</v>
      </c>
      <c r="B12" s="19" t="s">
        <v>1</v>
      </c>
      <c r="C12" s="19" t="s">
        <v>2</v>
      </c>
      <c r="D12" s="19" t="s">
        <v>3</v>
      </c>
    </row>
    <row r="13" ht="12" thickBot="1" thickTop="1"/>
    <row r="14" spans="1:4" s="58" customFormat="1" ht="11.25" thickTop="1">
      <c r="A14" s="57" t="s">
        <v>4</v>
      </c>
      <c r="B14" s="32" t="s">
        <v>26</v>
      </c>
      <c r="C14" s="32" t="s">
        <v>27</v>
      </c>
      <c r="D14" s="34" t="s">
        <v>28</v>
      </c>
    </row>
    <row r="15" spans="1:4" s="58" customFormat="1" ht="10.5">
      <c r="A15" s="59"/>
      <c r="B15" s="37" t="s">
        <v>29</v>
      </c>
      <c r="C15" s="37"/>
      <c r="D15" s="39" t="s">
        <v>29</v>
      </c>
    </row>
    <row r="16" spans="1:4" s="58" customFormat="1" ht="10.5">
      <c r="A16" s="59"/>
      <c r="B16" s="37"/>
      <c r="C16" s="37"/>
      <c r="D16" s="39" t="s">
        <v>30</v>
      </c>
    </row>
    <row r="17" spans="1:4" s="58" customFormat="1" ht="10.5">
      <c r="A17" s="59"/>
      <c r="B17" s="37"/>
      <c r="C17" s="37"/>
      <c r="D17" s="39"/>
    </row>
    <row r="18" spans="1:4" s="58" customFormat="1" ht="11.25" thickBot="1">
      <c r="A18" s="60"/>
      <c r="B18" s="42"/>
      <c r="C18" s="42"/>
      <c r="D18" s="44" t="s">
        <v>20</v>
      </c>
    </row>
    <row r="19" ht="11.25" thickTop="1"/>
    <row r="20" spans="1:7" ht="10.5">
      <c r="A20" s="23">
        <v>33178</v>
      </c>
      <c r="B20" s="22">
        <v>80358.75</v>
      </c>
      <c r="C20" s="21">
        <f>'[7]Plan1'!E13</f>
        <v>1.360835</v>
      </c>
      <c r="D20" s="22">
        <f>B20*C20</f>
        <v>109355</v>
      </c>
      <c r="E20" s="16"/>
      <c r="F20" s="56"/>
      <c r="G20" s="56"/>
    </row>
    <row r="21" spans="1:7" ht="10.5">
      <c r="A21" s="23">
        <v>33208</v>
      </c>
      <c r="B21" s="22">
        <v>85073.8</v>
      </c>
      <c r="C21" s="21">
        <f>'[7]Plan1'!E14</f>
        <v>1.347095</v>
      </c>
      <c r="D21" s="22">
        <f aca="true" t="shared" si="0" ref="D21:D40">B21*C21</f>
        <v>114602.49</v>
      </c>
      <c r="E21" s="16"/>
      <c r="F21" s="56"/>
      <c r="G21" s="56"/>
    </row>
    <row r="22" spans="1:7" ht="10.5">
      <c r="A22" s="23">
        <v>33239</v>
      </c>
      <c r="B22" s="22">
        <v>79237.32</v>
      </c>
      <c r="C22" s="21">
        <f>'[7]Plan1'!E15</f>
        <v>1.326011</v>
      </c>
      <c r="D22" s="22">
        <f t="shared" si="0"/>
        <v>105069.56</v>
      </c>
      <c r="E22" s="16"/>
      <c r="F22" s="56"/>
      <c r="G22" s="56"/>
    </row>
    <row r="23" spans="1:7" ht="10.5">
      <c r="A23" s="23">
        <v>33270</v>
      </c>
      <c r="B23" s="22">
        <v>84793.37</v>
      </c>
      <c r="C23" s="21">
        <f>'[7]Plan1'!E16</f>
        <v>1.307059</v>
      </c>
      <c r="D23" s="22">
        <f t="shared" si="0"/>
        <v>110829.94</v>
      </c>
      <c r="E23" s="16"/>
      <c r="F23" s="56"/>
      <c r="G23" s="56"/>
    </row>
    <row r="24" spans="1:7" ht="10.5">
      <c r="A24" s="23">
        <v>33298</v>
      </c>
      <c r="B24" s="22">
        <v>94292</v>
      </c>
      <c r="C24" s="21">
        <f>'[7]Plan1'!E17</f>
        <v>1.288124</v>
      </c>
      <c r="D24" s="22">
        <f t="shared" si="0"/>
        <v>121459.79</v>
      </c>
      <c r="E24" s="16"/>
      <c r="F24" s="56"/>
      <c r="G24" s="56"/>
    </row>
    <row r="25" spans="1:7" ht="10.5">
      <c r="A25" s="23">
        <v>33329</v>
      </c>
      <c r="B25" s="22">
        <v>112603.4</v>
      </c>
      <c r="C25" s="21">
        <f>'[7]Plan1'!E18</f>
        <v>1.26423</v>
      </c>
      <c r="D25" s="22">
        <f t="shared" si="0"/>
        <v>142356.6</v>
      </c>
      <c r="E25" s="16"/>
      <c r="F25" s="56"/>
      <c r="G25" s="56"/>
    </row>
    <row r="26" spans="1:7" ht="10.5">
      <c r="A26" s="23">
        <v>33359</v>
      </c>
      <c r="B26" s="22">
        <v>125859.22</v>
      </c>
      <c r="C26" s="21">
        <f>'[7]Plan1'!E19</f>
        <v>1.233034</v>
      </c>
      <c r="D26" s="22">
        <f t="shared" si="0"/>
        <v>155188.7</v>
      </c>
      <c r="E26" s="16"/>
      <c r="F26" s="56"/>
      <c r="G26" s="56"/>
    </row>
    <row r="27" spans="1:7" ht="10.5">
      <c r="A27" s="23">
        <v>33390</v>
      </c>
      <c r="B27" s="22">
        <v>127120.26</v>
      </c>
      <c r="C27" s="21">
        <f>'[7]Plan1'!E20</f>
        <v>1.218052</v>
      </c>
      <c r="D27" s="22">
        <f t="shared" si="0"/>
        <v>154839.09</v>
      </c>
      <c r="E27" s="16"/>
      <c r="F27" s="56"/>
      <c r="G27" s="56"/>
    </row>
    <row r="28" spans="1:7" ht="10.5">
      <c r="A28" s="23">
        <v>33420</v>
      </c>
      <c r="B28" s="22">
        <v>127120.78</v>
      </c>
      <c r="C28" s="21">
        <f>'[7]Plan1'!E21</f>
        <v>1.205753</v>
      </c>
      <c r="D28" s="22">
        <f t="shared" si="0"/>
        <v>153276.26</v>
      </c>
      <c r="E28" s="16"/>
      <c r="F28" s="56"/>
      <c r="G28" s="56"/>
    </row>
    <row r="29" spans="1:7" ht="10.5">
      <c r="A29" s="23">
        <v>33451</v>
      </c>
      <c r="B29" s="22">
        <v>170000</v>
      </c>
      <c r="C29" s="21">
        <f>'[7]Plan1'!E22</f>
        <v>1.203467</v>
      </c>
      <c r="D29" s="22">
        <f t="shared" si="0"/>
        <v>204589.39</v>
      </c>
      <c r="E29" s="16"/>
      <c r="F29" s="56"/>
      <c r="G29" s="56"/>
    </row>
    <row r="30" spans="1:7" ht="10.5">
      <c r="A30" s="23">
        <v>33482</v>
      </c>
      <c r="B30" s="22">
        <v>212345.85</v>
      </c>
      <c r="C30" s="21">
        <f>'[7]Plan1'!E23</f>
        <v>1.201304</v>
      </c>
      <c r="D30" s="22">
        <f t="shared" si="0"/>
        <v>255091.92</v>
      </c>
      <c r="E30" s="16"/>
      <c r="F30" s="56"/>
      <c r="G30" s="56"/>
    </row>
    <row r="31" spans="1:7" ht="10.5">
      <c r="A31" s="23">
        <v>33512</v>
      </c>
      <c r="B31" s="22">
        <v>237525.99</v>
      </c>
      <c r="C31" s="21">
        <f>'[7]Plan1'!E24</f>
        <v>1.199745</v>
      </c>
      <c r="D31" s="22">
        <f t="shared" si="0"/>
        <v>284970.62</v>
      </c>
      <c r="E31" s="16"/>
      <c r="F31" s="56"/>
      <c r="G31" s="56"/>
    </row>
    <row r="32" spans="1:7" ht="10.5">
      <c r="A32" s="23">
        <v>33543</v>
      </c>
      <c r="B32" s="22">
        <v>279772.09</v>
      </c>
      <c r="C32" s="21">
        <f>'[7]Plan1'!E25</f>
        <v>1.19176</v>
      </c>
      <c r="D32" s="22">
        <f t="shared" si="0"/>
        <v>333421.19</v>
      </c>
      <c r="E32" s="16"/>
      <c r="F32" s="56"/>
      <c r="G32" s="56"/>
    </row>
    <row r="33" spans="1:7" ht="10.5">
      <c r="A33" s="23">
        <v>33573</v>
      </c>
      <c r="B33" s="22">
        <v>318343.3</v>
      </c>
      <c r="C33" s="21">
        <f>'[7]Plan1'!E26</f>
        <v>1.180779</v>
      </c>
      <c r="D33" s="22">
        <f t="shared" si="0"/>
        <v>375893.08</v>
      </c>
      <c r="E33" s="16"/>
      <c r="F33" s="56"/>
      <c r="G33" s="56"/>
    </row>
    <row r="34" spans="1:7" ht="10.5">
      <c r="A34" s="23">
        <v>33604</v>
      </c>
      <c r="B34" s="22">
        <v>431953.08</v>
      </c>
      <c r="C34" s="21">
        <f>'[7]Plan1'!E27</f>
        <v>1.154683</v>
      </c>
      <c r="D34" s="22">
        <f t="shared" si="0"/>
        <v>498768.88</v>
      </c>
      <c r="E34" s="16"/>
      <c r="F34" s="56"/>
      <c r="G34" s="56"/>
    </row>
    <row r="35" spans="1:7" ht="10.5">
      <c r="A35" s="23">
        <v>33635</v>
      </c>
      <c r="B35" s="22">
        <v>541085</v>
      </c>
      <c r="C35" s="21">
        <f>'[7]Plan1'!E28</f>
        <v>1.134043</v>
      </c>
      <c r="D35" s="22">
        <f t="shared" si="0"/>
        <v>613613.66</v>
      </c>
      <c r="E35" s="16"/>
      <c r="F35" s="56"/>
      <c r="G35" s="56"/>
    </row>
    <row r="36" spans="1:7" ht="10.5">
      <c r="A36" s="23">
        <v>33664</v>
      </c>
      <c r="B36" s="22">
        <v>830031</v>
      </c>
      <c r="C36" s="21">
        <f>'[7]Plan1'!E29</f>
        <v>1.126272</v>
      </c>
      <c r="D36" s="22">
        <f t="shared" si="0"/>
        <v>934840.67</v>
      </c>
      <c r="E36" s="16"/>
      <c r="F36" s="56"/>
      <c r="G36" s="56"/>
    </row>
    <row r="37" spans="1:7" ht="10.5">
      <c r="A37" s="23">
        <v>33695</v>
      </c>
      <c r="B37" s="22">
        <v>839075</v>
      </c>
      <c r="C37" s="21">
        <f>'[7]Plan1'!E30</f>
        <v>1.12212</v>
      </c>
      <c r="D37" s="22">
        <f t="shared" si="0"/>
        <v>941542.84</v>
      </c>
      <c r="E37" s="16"/>
      <c r="F37" s="56"/>
      <c r="G37" s="56"/>
    </row>
    <row r="38" spans="1:7" ht="10.5">
      <c r="A38" s="23">
        <v>33725</v>
      </c>
      <c r="B38" s="22">
        <v>833764</v>
      </c>
      <c r="C38" s="21">
        <f>'[7]Plan1'!E31</f>
        <v>1.117761</v>
      </c>
      <c r="D38" s="22">
        <f t="shared" si="0"/>
        <v>931948.88</v>
      </c>
      <c r="E38" s="16"/>
      <c r="F38" s="56"/>
      <c r="G38" s="56"/>
    </row>
    <row r="39" spans="1:5" ht="10.5">
      <c r="A39" s="23">
        <v>33756</v>
      </c>
      <c r="B39" s="22">
        <v>1042231</v>
      </c>
      <c r="C39" s="21">
        <f>'[7]Plan1'!E32</f>
        <v>1.10933</v>
      </c>
      <c r="D39" s="22">
        <f t="shared" si="0"/>
        <v>1156178.12</v>
      </c>
      <c r="E39" s="16"/>
    </row>
    <row r="40" spans="1:5" ht="10.5">
      <c r="A40" s="23">
        <v>33786</v>
      </c>
      <c r="B40" s="22">
        <v>1734388.95</v>
      </c>
      <c r="C40" s="21">
        <f>'[7]Plan1'!E33</f>
        <v>1.103921</v>
      </c>
      <c r="D40" s="22">
        <f t="shared" si="0"/>
        <v>1914628.38</v>
      </c>
      <c r="E40" s="16"/>
    </row>
    <row r="41" spans="1:5" ht="10.5">
      <c r="A41" s="23">
        <v>33817</v>
      </c>
      <c r="B41" s="22">
        <v>2126842.49</v>
      </c>
      <c r="C41" s="21">
        <f>'[7]Plan1'!E34</f>
        <v>1.10018</v>
      </c>
      <c r="D41" s="22">
        <f aca="true" t="shared" si="1" ref="D41:D53">B41*C41</f>
        <v>2339909.57</v>
      </c>
      <c r="E41" s="16"/>
    </row>
    <row r="42" spans="1:5" ht="10.5">
      <c r="A42" s="23">
        <v>33848</v>
      </c>
      <c r="B42" s="22">
        <v>2455338.44</v>
      </c>
      <c r="C42" s="21">
        <f>'[7]Plan1'!E35</f>
        <v>1.091448</v>
      </c>
      <c r="D42" s="22">
        <f t="shared" si="1"/>
        <v>2679874.23</v>
      </c>
      <c r="E42" s="16"/>
    </row>
    <row r="43" spans="1:5" ht="10.5">
      <c r="A43" s="23">
        <v>33878</v>
      </c>
      <c r="B43" s="22">
        <v>2871074.31</v>
      </c>
      <c r="C43" s="21">
        <f>'[7]Plan1'!E36</f>
        <v>1.079253</v>
      </c>
      <c r="D43" s="22">
        <f t="shared" si="1"/>
        <v>3098615.56</v>
      </c>
      <c r="E43" s="16"/>
    </row>
    <row r="44" spans="1:5" ht="10.5">
      <c r="A44" s="23">
        <v>33909</v>
      </c>
      <c r="B44" s="22">
        <v>3230335</v>
      </c>
      <c r="C44" s="21">
        <f>'[7]Plan1'!E37</f>
        <v>1.074525</v>
      </c>
      <c r="D44" s="22">
        <f t="shared" si="1"/>
        <v>3471075.72</v>
      </c>
      <c r="E44" s="16"/>
    </row>
    <row r="45" spans="1:5" ht="10.5">
      <c r="A45" s="23">
        <v>33939</v>
      </c>
      <c r="B45" s="22">
        <v>4166775.18</v>
      </c>
      <c r="C45" s="21">
        <f>'[7]Plan1'!E38</f>
        <v>1.059063</v>
      </c>
      <c r="D45" s="22">
        <f t="shared" si="1"/>
        <v>4412877.42</v>
      </c>
      <c r="E45" s="16"/>
    </row>
    <row r="46" spans="1:5" ht="10.5">
      <c r="A46" s="23">
        <v>33970</v>
      </c>
      <c r="B46" s="22">
        <v>5629103.23</v>
      </c>
      <c r="C46" s="21">
        <f>'[7]Plan1'!E39</f>
        <v>1.042179</v>
      </c>
      <c r="D46" s="22">
        <f t="shared" si="1"/>
        <v>5866533.18</v>
      </c>
      <c r="E46" s="16"/>
    </row>
    <row r="47" spans="1:5" ht="10.5">
      <c r="A47" s="23">
        <v>34001</v>
      </c>
      <c r="B47" s="22">
        <v>5000578.96</v>
      </c>
      <c r="C47" s="21">
        <f>'[7]Plan1'!E40</f>
        <v>1.032883</v>
      </c>
      <c r="D47" s="22">
        <f t="shared" si="1"/>
        <v>5165013</v>
      </c>
      <c r="E47" s="16"/>
    </row>
    <row r="48" spans="1:5" ht="10.5">
      <c r="A48" s="23">
        <v>34029</v>
      </c>
      <c r="B48" s="22">
        <v>10557142.37</v>
      </c>
      <c r="C48" s="21">
        <f>'[7]Plan1'!E41</f>
        <v>1.028973</v>
      </c>
      <c r="D48" s="22">
        <f t="shared" si="1"/>
        <v>10863014.46</v>
      </c>
      <c r="E48" s="16"/>
    </row>
    <row r="49" spans="1:5" ht="10.5">
      <c r="A49" s="23">
        <v>34060</v>
      </c>
      <c r="B49" s="22">
        <v>2349338.33</v>
      </c>
      <c r="C49" s="21">
        <f>'[7]Plan1'!E42</f>
        <v>1.014266</v>
      </c>
      <c r="D49" s="22">
        <f t="shared" si="1"/>
        <v>2382853.99</v>
      </c>
      <c r="E49" s="16"/>
    </row>
    <row r="50" spans="1:5" ht="10.5">
      <c r="A50" s="23">
        <v>34090</v>
      </c>
      <c r="B50" s="22">
        <v>30214732.09</v>
      </c>
      <c r="C50" s="21">
        <f>'[7]Plan1'!E43</f>
        <v>1.006616</v>
      </c>
      <c r="D50" s="22">
        <f t="shared" si="1"/>
        <v>30414632.76</v>
      </c>
      <c r="E50" s="16"/>
    </row>
    <row r="51" spans="1:5" ht="10.5">
      <c r="A51" s="23">
        <v>34121</v>
      </c>
      <c r="B51" s="22">
        <v>10195935.19</v>
      </c>
      <c r="C51" s="21">
        <f>'[7]Plan1'!E44</f>
        <v>1.004807</v>
      </c>
      <c r="D51" s="22">
        <f t="shared" si="1"/>
        <v>10244947.05</v>
      </c>
      <c r="E51" s="16"/>
    </row>
    <row r="52" spans="1:5" ht="10.5">
      <c r="A52" s="23">
        <v>34151</v>
      </c>
      <c r="B52" s="22">
        <v>31218532.15</v>
      </c>
      <c r="C52" s="21">
        <f>'[7]Plan1'!E45</f>
        <v>1.002902</v>
      </c>
      <c r="D52" s="22">
        <f t="shared" si="1"/>
        <v>31309128.33</v>
      </c>
      <c r="E52" s="16"/>
    </row>
    <row r="53" spans="1:5" ht="10.5">
      <c r="A53" s="23">
        <v>34182</v>
      </c>
      <c r="B53" s="22">
        <v>36612.17</v>
      </c>
      <c r="C53" s="21">
        <f>'[7]Plan1'!E46</f>
        <v>1.0011</v>
      </c>
      <c r="D53" s="22">
        <f t="shared" si="1"/>
        <v>36652.44</v>
      </c>
      <c r="E53" s="16"/>
    </row>
    <row r="54" spans="1:4" ht="10.5">
      <c r="A54" s="23">
        <v>34213</v>
      </c>
      <c r="B54" s="22">
        <v>58979.19</v>
      </c>
      <c r="C54" s="21" t="e">
        <f>'[7]Plan1'!E47</f>
        <v>#REF!</v>
      </c>
      <c r="D54" s="22" t="e">
        <f>B54*C54</f>
        <v>#REF!</v>
      </c>
    </row>
    <row r="55" spans="1:4" ht="10.5">
      <c r="A55" s="23">
        <v>34243</v>
      </c>
      <c r="B55" s="22">
        <v>14754.26</v>
      </c>
      <c r="C55" s="21" t="e">
        <f>'[7]Plan1'!E48</f>
        <v>#REF!</v>
      </c>
      <c r="D55" s="22" t="e">
        <f>B55*C55</f>
        <v>#REF!</v>
      </c>
    </row>
    <row r="56" ht="10.5">
      <c r="A56" s="2"/>
    </row>
    <row r="57" ht="10.5">
      <c r="A57" s="2"/>
    </row>
    <row r="58" ht="10.5">
      <c r="A58" s="2"/>
    </row>
    <row r="59" ht="10.5">
      <c r="A59" s="2"/>
    </row>
    <row r="60" ht="10.5">
      <c r="A60" s="2"/>
    </row>
    <row r="61" ht="10.5">
      <c r="A61" s="2"/>
    </row>
    <row r="62" ht="10.5">
      <c r="A62" s="2"/>
    </row>
    <row r="63" ht="10.5">
      <c r="A63" s="2"/>
    </row>
    <row r="64" ht="10.5">
      <c r="A64" s="2"/>
    </row>
    <row r="65" ht="10.5">
      <c r="A65" s="2"/>
    </row>
    <row r="66" ht="10.5">
      <c r="A66" s="2"/>
    </row>
    <row r="67" ht="10.5">
      <c r="A67" s="2"/>
    </row>
    <row r="68" ht="10.5">
      <c r="A68" s="2"/>
    </row>
    <row r="69" ht="10.5">
      <c r="A69" s="2"/>
    </row>
    <row r="70" ht="10.5">
      <c r="A70" s="2"/>
    </row>
    <row r="71" ht="10.5">
      <c r="A71" s="2"/>
    </row>
    <row r="72" ht="10.5">
      <c r="A72" s="2"/>
    </row>
    <row r="73" ht="10.5">
      <c r="A73" s="2"/>
    </row>
    <row r="74" ht="10.5">
      <c r="A74" s="2"/>
    </row>
    <row r="75" ht="10.5">
      <c r="A75" s="2"/>
    </row>
    <row r="76" ht="10.5">
      <c r="A76" s="2"/>
    </row>
    <row r="77" ht="10.5">
      <c r="A77" s="2"/>
    </row>
    <row r="78" ht="10.5">
      <c r="A78" s="2"/>
    </row>
    <row r="79" ht="10.5">
      <c r="A79" s="2"/>
    </row>
  </sheetData>
  <sheetProtection/>
  <printOptions/>
  <pageMargins left="1.9" right="0.787401575" top="0.984251969" bottom="0.984251969" header="0.492125985" footer="0.49212598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PageLayoutView="0" workbookViewId="0" topLeftCell="A43">
      <selection activeCell="A2" sqref="A2"/>
    </sheetView>
  </sheetViews>
  <sheetFormatPr defaultColWidth="11.421875" defaultRowHeight="12.75"/>
  <cols>
    <col min="1" max="3" width="11.421875" style="1" customWidth="1"/>
    <col min="4" max="4" width="17.7109375" style="1" customWidth="1"/>
    <col min="5" max="5" width="5.140625" style="65" customWidth="1"/>
    <col min="6" max="6" width="17.00390625" style="1" customWidth="1"/>
    <col min="7" max="16384" width="11.421875" style="1" customWidth="1"/>
  </cols>
  <sheetData>
    <row r="1" spans="1:6" ht="10.5">
      <c r="A1" s="133"/>
      <c r="F1" s="2" t="s">
        <v>31</v>
      </c>
    </row>
    <row r="2" spans="1:6" ht="10.5">
      <c r="A2" s="133"/>
      <c r="F2" s="2" t="s">
        <v>12</v>
      </c>
    </row>
    <row r="8" spans="1:6" ht="11.25">
      <c r="A8" s="138" t="s">
        <v>32</v>
      </c>
      <c r="B8" s="138"/>
      <c r="C8" s="138"/>
      <c r="D8" s="138"/>
      <c r="E8" s="138"/>
      <c r="F8" s="138"/>
    </row>
    <row r="9" spans="1:6" ht="11.25">
      <c r="A9" s="138" t="s">
        <v>33</v>
      </c>
      <c r="B9" s="138"/>
      <c r="C9" s="138"/>
      <c r="D9" s="138"/>
      <c r="E9" s="138"/>
      <c r="F9" s="138"/>
    </row>
    <row r="10" spans="1:6" ht="10.5">
      <c r="A10" s="3"/>
      <c r="B10" s="3"/>
      <c r="C10" s="3"/>
      <c r="D10" s="3"/>
      <c r="E10" s="66"/>
      <c r="F10" s="3"/>
    </row>
    <row r="11" spans="1:6" ht="10.5">
      <c r="A11" s="3"/>
      <c r="B11" s="3"/>
      <c r="C11" s="3"/>
      <c r="D11" s="3"/>
      <c r="E11" s="66"/>
      <c r="F11" s="3"/>
    </row>
    <row r="12" spans="1:6" ht="10.5">
      <c r="A12" s="3"/>
      <c r="B12" s="3"/>
      <c r="C12" s="3"/>
      <c r="D12" s="3"/>
      <c r="E12" s="66"/>
      <c r="F12" s="3"/>
    </row>
    <row r="13" spans="1:6" ht="10.5">
      <c r="A13" s="3"/>
      <c r="B13" s="3"/>
      <c r="C13" s="3"/>
      <c r="D13" s="3"/>
      <c r="E13" s="66"/>
      <c r="F13" s="3"/>
    </row>
    <row r="14" spans="1:6" ht="10.5">
      <c r="A14" s="3"/>
      <c r="B14" s="3"/>
      <c r="C14" s="3"/>
      <c r="D14" s="3"/>
      <c r="E14" s="66"/>
      <c r="F14" s="3"/>
    </row>
    <row r="15" spans="1:6" ht="10.5">
      <c r="A15" s="1" t="s">
        <v>54</v>
      </c>
      <c r="E15" s="65" t="s">
        <v>10</v>
      </c>
      <c r="F15" s="16" t="e">
        <f>Média!D55</f>
        <v>#REF!</v>
      </c>
    </row>
    <row r="17" spans="1:6" ht="10.5">
      <c r="A17" s="1" t="s">
        <v>55</v>
      </c>
      <c r="F17" s="1">
        <v>36</v>
      </c>
    </row>
    <row r="18" ht="4.5" customHeight="1">
      <c r="F18" s="14"/>
    </row>
    <row r="19" spans="1:6" ht="12.75" customHeight="1">
      <c r="A19" s="1" t="s">
        <v>56</v>
      </c>
      <c r="E19" s="65" t="s">
        <v>10</v>
      </c>
      <c r="F19" s="16" t="e">
        <f>F15/F17</f>
        <v>#REF!</v>
      </c>
    </row>
    <row r="20" spans="1:6" ht="10.5">
      <c r="A20" s="3"/>
      <c r="B20" s="3"/>
      <c r="C20" s="3"/>
      <c r="D20" s="3"/>
      <c r="E20" s="66"/>
      <c r="F20" s="3"/>
    </row>
    <row r="21" spans="1:6" ht="10.5">
      <c r="A21" s="3"/>
      <c r="B21" s="3"/>
      <c r="C21" s="3"/>
      <c r="D21" s="3"/>
      <c r="E21" s="66"/>
      <c r="F21" s="3"/>
    </row>
    <row r="22" spans="1:6" ht="10.5">
      <c r="A22" s="3"/>
      <c r="B22" s="3"/>
      <c r="C22" s="3"/>
      <c r="D22" s="3"/>
      <c r="E22" s="66"/>
      <c r="F22" s="3"/>
    </row>
    <row r="23" spans="1:6" ht="10.5">
      <c r="A23" s="3"/>
      <c r="B23" s="3"/>
      <c r="C23" s="3"/>
      <c r="D23" s="3"/>
      <c r="E23" s="66"/>
      <c r="F23" s="3"/>
    </row>
    <row r="25" spans="1:6" ht="10.5">
      <c r="A25" s="1" t="s">
        <v>101</v>
      </c>
      <c r="E25" s="65" t="s">
        <v>10</v>
      </c>
      <c r="F25" s="52">
        <f>'[1]TETO'!$B$114</f>
        <v>133540</v>
      </c>
    </row>
    <row r="31" spans="1:5" s="63" customFormat="1" ht="15">
      <c r="A31" s="64" t="s">
        <v>49</v>
      </c>
      <c r="E31" s="67"/>
    </row>
    <row r="32" spans="1:5" s="63" customFormat="1" ht="15">
      <c r="A32" s="63" t="s">
        <v>50</v>
      </c>
      <c r="E32" s="67"/>
    </row>
    <row r="33" spans="1:5" s="63" customFormat="1" ht="15">
      <c r="A33" s="63" t="s">
        <v>51</v>
      </c>
      <c r="E33" s="67"/>
    </row>
    <row r="34" s="63" customFormat="1" ht="15">
      <c r="E34" s="67"/>
    </row>
    <row r="41" spans="1:6" ht="11.25">
      <c r="A41" s="138" t="s">
        <v>34</v>
      </c>
      <c r="B41" s="138"/>
      <c r="C41" s="138"/>
      <c r="D41" s="138"/>
      <c r="E41" s="138"/>
      <c r="F41" s="138"/>
    </row>
    <row r="45" ht="10.5">
      <c r="A45" s="1" t="s">
        <v>35</v>
      </c>
    </row>
    <row r="46" ht="10.5">
      <c r="A46" s="1" t="s">
        <v>36</v>
      </c>
    </row>
    <row r="49" spans="1:6" ht="10.5">
      <c r="A49" s="1" t="s">
        <v>37</v>
      </c>
      <c r="E49" s="65" t="s">
        <v>8</v>
      </c>
      <c r="F49" s="16" t="e">
        <f>F19</f>
        <v>#REF!</v>
      </c>
    </row>
    <row r="51" spans="1:6" ht="10.5">
      <c r="A51" s="1" t="s">
        <v>38</v>
      </c>
      <c r="E51" s="65" t="str">
        <f>E49</f>
        <v>$</v>
      </c>
      <c r="F51" s="53">
        <v>0.5</v>
      </c>
    </row>
    <row r="52" ht="10.5">
      <c r="F52" s="54" t="s">
        <v>39</v>
      </c>
    </row>
    <row r="53" ht="10.5">
      <c r="F53" s="55"/>
    </row>
    <row r="54" spans="1:6" ht="10.5">
      <c r="A54" s="1" t="s">
        <v>40</v>
      </c>
      <c r="E54" s="65" t="str">
        <f>E51</f>
        <v>$</v>
      </c>
      <c r="F54" s="56" t="e">
        <f>F49*F51</f>
        <v>#REF!</v>
      </c>
    </row>
    <row r="56" ht="10.5">
      <c r="F56" s="56"/>
    </row>
    <row r="60" ht="10.5">
      <c r="F60" s="51"/>
    </row>
  </sheetData>
  <sheetProtection/>
  <mergeCells count="3">
    <mergeCell ref="A8:F8"/>
    <mergeCell ref="A9:F9"/>
    <mergeCell ref="A41:F41"/>
  </mergeCells>
  <printOptions/>
  <pageMargins left="1.42" right="0.787401575" top="0.72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28" sqref="B28"/>
    </sheetView>
  </sheetViews>
  <sheetFormatPr defaultColWidth="9.140625" defaultRowHeight="12.75"/>
  <sheetData>
    <row r="1" ht="12.75">
      <c r="A1" t="s">
        <v>202</v>
      </c>
    </row>
    <row r="5" spans="1:2" ht="76.5">
      <c r="A5" s="134" t="s">
        <v>203</v>
      </c>
      <c r="B5" s="137" t="s">
        <v>204</v>
      </c>
    </row>
    <row r="7" spans="1:2" ht="12.75">
      <c r="A7" s="135">
        <v>31837</v>
      </c>
      <c r="B7">
        <v>1.1037</v>
      </c>
    </row>
    <row r="8" spans="1:2" ht="12.75">
      <c r="A8" s="135">
        <v>31868</v>
      </c>
      <c r="B8">
        <v>1.1235</v>
      </c>
    </row>
    <row r="9" spans="1:2" ht="12.75">
      <c r="A9" s="135">
        <v>31898</v>
      </c>
      <c r="B9">
        <v>1.1247</v>
      </c>
    </row>
    <row r="10" spans="1:2" ht="12.75">
      <c r="A10" s="135">
        <v>31929</v>
      </c>
      <c r="B10">
        <v>1.1057</v>
      </c>
    </row>
    <row r="11" spans="1:2" ht="12.75">
      <c r="A11" s="135">
        <v>31959</v>
      </c>
      <c r="B11">
        <v>1.142</v>
      </c>
    </row>
    <row r="12" spans="1:2" ht="12.75">
      <c r="A12" s="135">
        <v>31990</v>
      </c>
      <c r="B12">
        <v>1.1473</v>
      </c>
    </row>
    <row r="13" spans="1:2" ht="12.75">
      <c r="A13" s="136">
        <v>32021</v>
      </c>
      <c r="B13">
        <v>1.1512</v>
      </c>
    </row>
    <row r="14" spans="1:2" ht="12.75">
      <c r="A14" s="135">
        <v>32051</v>
      </c>
      <c r="B14">
        <v>1.1519</v>
      </c>
    </row>
    <row r="15" spans="1:2" ht="12.75">
      <c r="A15" s="135">
        <v>32082</v>
      </c>
      <c r="B15">
        <v>1.1599</v>
      </c>
    </row>
    <row r="16" spans="1:2" ht="12.75">
      <c r="A16" s="135">
        <v>32112</v>
      </c>
      <c r="B16">
        <v>16.163</v>
      </c>
    </row>
    <row r="17" spans="1:2" ht="12.75">
      <c r="A17" s="135">
        <v>32143</v>
      </c>
      <c r="B17">
        <v>1.1754</v>
      </c>
    </row>
    <row r="18" spans="1:2" ht="12.75">
      <c r="A18" s="135">
        <v>32174</v>
      </c>
      <c r="B18">
        <v>1.1713</v>
      </c>
    </row>
    <row r="19" spans="1:2" ht="12.75">
      <c r="A19" s="135">
        <v>32203</v>
      </c>
      <c r="B19">
        <v>1.1599</v>
      </c>
    </row>
    <row r="20" spans="1:2" ht="12.75">
      <c r="A20" s="135">
        <v>32234</v>
      </c>
      <c r="B20">
        <v>1.1436</v>
      </c>
    </row>
    <row r="21" spans="1:2" ht="12.75">
      <c r="A21" s="135">
        <v>32264</v>
      </c>
      <c r="B21">
        <v>1.1274</v>
      </c>
    </row>
    <row r="22" spans="1:2" ht="12.75">
      <c r="A22" s="135">
        <v>32295</v>
      </c>
      <c r="B22">
        <v>1.109</v>
      </c>
    </row>
    <row r="23" spans="1:2" ht="12.75">
      <c r="A23" s="135">
        <v>32325</v>
      </c>
      <c r="B23">
        <v>1.0878</v>
      </c>
    </row>
    <row r="24" spans="1:2" ht="12.75">
      <c r="A24" s="135">
        <v>32356</v>
      </c>
      <c r="B24">
        <v>1.0708</v>
      </c>
    </row>
    <row r="25" spans="1:2" ht="12.75">
      <c r="A25" s="135">
        <v>32387</v>
      </c>
      <c r="B25">
        <v>1.0525</v>
      </c>
    </row>
    <row r="26" spans="1:2" ht="12.75">
      <c r="A26" s="135">
        <v>32417</v>
      </c>
      <c r="B26">
        <v>1.3</v>
      </c>
    </row>
    <row r="27" spans="1:2" ht="12.75">
      <c r="A27" s="135">
        <v>32448</v>
      </c>
      <c r="B27">
        <v>1.0109</v>
      </c>
    </row>
    <row r="28" spans="1:2" ht="12.75">
      <c r="A28" s="135">
        <v>32478</v>
      </c>
      <c r="B28">
        <v>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8"/>
  <sheetViews>
    <sheetView showGridLines="0" zoomScalePageLayoutView="0" workbookViewId="0" topLeftCell="A1">
      <selection activeCell="A11" sqref="A11"/>
    </sheetView>
  </sheetViews>
  <sheetFormatPr defaultColWidth="11.421875" defaultRowHeight="12.75"/>
  <cols>
    <col min="1" max="1" width="6.28125" style="1" customWidth="1"/>
    <col min="2" max="2" width="1.8515625" style="1" customWidth="1"/>
    <col min="3" max="3" width="23.140625" style="1" customWidth="1"/>
    <col min="4" max="5" width="15.140625" style="1" customWidth="1"/>
    <col min="6" max="6" width="10.7109375" style="1" customWidth="1"/>
    <col min="7" max="10" width="10.00390625" style="1" customWidth="1"/>
    <col min="11" max="11" width="12.8515625" style="25" customWidth="1"/>
    <col min="12" max="12" width="15.7109375" style="1" customWidth="1"/>
    <col min="13" max="16384" width="11.421875" style="1" customWidth="1"/>
  </cols>
  <sheetData>
    <row r="1" ht="10.5">
      <c r="A1" s="133"/>
    </row>
    <row r="2" ht="10.5">
      <c r="A2" s="133"/>
    </row>
    <row r="6" ht="10.5">
      <c r="A6" s="1" t="s">
        <v>103</v>
      </c>
    </row>
    <row r="10" ht="10.5">
      <c r="A10" s="1" t="s">
        <v>206</v>
      </c>
    </row>
    <row r="11" spans="1:11" ht="11.25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26"/>
    </row>
    <row r="12" spans="1:12" ht="12" customHeight="1" thickBot="1" thickTop="1">
      <c r="A12" s="27" t="s">
        <v>0</v>
      </c>
      <c r="B12" s="27"/>
      <c r="C12" s="27"/>
      <c r="D12" s="19" t="s">
        <v>1</v>
      </c>
      <c r="E12" s="145" t="s">
        <v>2</v>
      </c>
      <c r="F12" s="146"/>
      <c r="G12" s="146"/>
      <c r="H12" s="146"/>
      <c r="I12" s="146"/>
      <c r="J12" s="146"/>
      <c r="K12" s="147"/>
      <c r="L12" s="19" t="s">
        <v>3</v>
      </c>
    </row>
    <row r="13" ht="12" thickBot="1" thickTop="1">
      <c r="B13" s="29"/>
    </row>
    <row r="14" spans="1:12" ht="13.5" customHeight="1" thickTop="1">
      <c r="A14" s="30" t="s">
        <v>4</v>
      </c>
      <c r="B14" s="31" t="s">
        <v>5</v>
      </c>
      <c r="C14" s="32" t="s">
        <v>6</v>
      </c>
      <c r="D14" s="32" t="s">
        <v>7</v>
      </c>
      <c r="E14" s="148" t="s">
        <v>179</v>
      </c>
      <c r="F14" s="149"/>
      <c r="G14" s="149"/>
      <c r="H14" s="149"/>
      <c r="I14" s="149"/>
      <c r="J14" s="149"/>
      <c r="K14" s="150"/>
      <c r="L14" s="112" t="s">
        <v>7</v>
      </c>
    </row>
    <row r="15" spans="1:12" ht="10.5">
      <c r="A15" s="35"/>
      <c r="B15" s="36"/>
      <c r="C15" s="37"/>
      <c r="D15" s="37" t="s">
        <v>13</v>
      </c>
      <c r="E15" s="37" t="s">
        <v>180</v>
      </c>
      <c r="F15" s="151" t="s">
        <v>183</v>
      </c>
      <c r="G15" s="152"/>
      <c r="H15" s="141" t="s">
        <v>180</v>
      </c>
      <c r="I15" s="142"/>
      <c r="J15" s="141" t="s">
        <v>187</v>
      </c>
      <c r="K15" s="142"/>
      <c r="L15" s="113" t="s">
        <v>13</v>
      </c>
    </row>
    <row r="16" spans="1:12" ht="10.5">
      <c r="A16" s="35"/>
      <c r="B16" s="36"/>
      <c r="C16" s="37"/>
      <c r="D16" s="37" t="s">
        <v>17</v>
      </c>
      <c r="E16" s="37" t="s">
        <v>181</v>
      </c>
      <c r="F16" s="143" t="s">
        <v>184</v>
      </c>
      <c r="G16" s="144"/>
      <c r="H16" s="139" t="s">
        <v>185</v>
      </c>
      <c r="I16" s="140"/>
      <c r="J16" s="139" t="s">
        <v>188</v>
      </c>
      <c r="K16" s="140"/>
      <c r="L16" s="113" t="s">
        <v>19</v>
      </c>
    </row>
    <row r="17" spans="1:12" ht="10.5">
      <c r="A17" s="35"/>
      <c r="B17" s="36"/>
      <c r="C17" s="37"/>
      <c r="D17" s="37" t="s">
        <v>18</v>
      </c>
      <c r="E17" s="37" t="s">
        <v>182</v>
      </c>
      <c r="F17" s="143" t="s">
        <v>182</v>
      </c>
      <c r="G17" s="144"/>
      <c r="H17" s="139" t="s">
        <v>186</v>
      </c>
      <c r="I17" s="140"/>
      <c r="J17" s="131"/>
      <c r="K17" s="38"/>
      <c r="L17" s="113"/>
    </row>
    <row r="18" spans="1:12" ht="10.5">
      <c r="A18" s="35"/>
      <c r="B18" s="36"/>
      <c r="C18" s="37"/>
      <c r="D18" s="37"/>
      <c r="E18" s="37"/>
      <c r="F18" s="71"/>
      <c r="G18" s="37"/>
      <c r="H18" s="139" t="s">
        <v>182</v>
      </c>
      <c r="I18" s="140"/>
      <c r="J18" s="131"/>
      <c r="K18" s="38"/>
      <c r="L18" s="113"/>
    </row>
    <row r="19" spans="1:12" ht="11.25" thickBot="1">
      <c r="A19" s="40"/>
      <c r="B19" s="41"/>
      <c r="C19" s="42"/>
      <c r="D19" s="42"/>
      <c r="E19" s="42"/>
      <c r="F19" s="73"/>
      <c r="G19" s="42"/>
      <c r="H19" s="132"/>
      <c r="I19" s="43"/>
      <c r="J19" s="132"/>
      <c r="K19" s="43"/>
      <c r="L19" s="114" t="s">
        <v>20</v>
      </c>
    </row>
    <row r="20" ht="11.25" thickTop="1"/>
    <row r="21" spans="1:12" ht="10.5">
      <c r="A21" s="20">
        <v>26420</v>
      </c>
      <c r="B21" s="46" t="s">
        <v>5</v>
      </c>
      <c r="C21" s="47"/>
      <c r="D21" s="48">
        <f>'[4]Média1'!F41</f>
        <v>395.68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115">
        <v>1.19</v>
      </c>
      <c r="K21" s="48">
        <v>0</v>
      </c>
      <c r="L21" s="22">
        <f aca="true" t="shared" si="0" ref="L21:L28">D21*J21</f>
        <v>470.86</v>
      </c>
    </row>
    <row r="22" spans="1:12" ht="10.5">
      <c r="A22" s="20">
        <v>26785</v>
      </c>
      <c r="B22" s="46" t="s">
        <v>5</v>
      </c>
      <c r="C22" s="47"/>
      <c r="D22" s="48">
        <f>L21</f>
        <v>470.86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115">
        <v>1.16</v>
      </c>
      <c r="K22" s="48">
        <v>0</v>
      </c>
      <c r="L22" s="22">
        <f t="shared" si="0"/>
        <v>546.2</v>
      </c>
    </row>
    <row r="23" spans="1:12" ht="10.5">
      <c r="A23" s="20">
        <v>27150</v>
      </c>
      <c r="B23" s="46" t="s">
        <v>5</v>
      </c>
      <c r="C23" s="47"/>
      <c r="D23" s="48">
        <f aca="true" t="shared" si="1" ref="D23:D32">L22</f>
        <v>546.2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115">
        <v>1.21</v>
      </c>
      <c r="K23" s="48">
        <v>0</v>
      </c>
      <c r="L23" s="22">
        <f t="shared" si="0"/>
        <v>660.9</v>
      </c>
    </row>
    <row r="24" spans="1:12" ht="10.5">
      <c r="A24" s="20">
        <v>27515</v>
      </c>
      <c r="B24" s="46" t="s">
        <v>5</v>
      </c>
      <c r="C24" s="47"/>
      <c r="D24" s="48">
        <f t="shared" si="1"/>
        <v>660.9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115">
        <v>1.38</v>
      </c>
      <c r="K24" s="48">
        <v>0</v>
      </c>
      <c r="L24" s="22">
        <f t="shared" si="0"/>
        <v>912.04</v>
      </c>
    </row>
    <row r="25" spans="1:12" ht="10.5">
      <c r="A25" s="20">
        <v>27881</v>
      </c>
      <c r="B25" s="46" t="s">
        <v>5</v>
      </c>
      <c r="C25" s="47"/>
      <c r="D25" s="48">
        <f t="shared" si="1"/>
        <v>912.04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115">
        <v>1.43</v>
      </c>
      <c r="K25" s="48">
        <v>0</v>
      </c>
      <c r="L25" s="22">
        <f t="shared" si="0"/>
        <v>1304.22</v>
      </c>
    </row>
    <row r="26" spans="1:12" ht="10.5">
      <c r="A26" s="20">
        <v>28246</v>
      </c>
      <c r="B26" s="46" t="s">
        <v>5</v>
      </c>
      <c r="C26" s="47"/>
      <c r="D26" s="48">
        <f t="shared" si="1"/>
        <v>1304.22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115">
        <v>1.4</v>
      </c>
      <c r="K26" s="48">
        <v>0</v>
      </c>
      <c r="L26" s="22">
        <f t="shared" si="0"/>
        <v>1825.91</v>
      </c>
    </row>
    <row r="27" spans="1:12" ht="10.5">
      <c r="A27" s="20">
        <v>28611</v>
      </c>
      <c r="B27" s="46" t="s">
        <v>5</v>
      </c>
      <c r="C27" s="47"/>
      <c r="D27" s="48">
        <f t="shared" si="1"/>
        <v>1825.91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115">
        <v>1.39</v>
      </c>
      <c r="K27" s="48">
        <v>0</v>
      </c>
      <c r="L27" s="22">
        <f t="shared" si="0"/>
        <v>2538.01</v>
      </c>
    </row>
    <row r="28" spans="1:12" ht="10.5">
      <c r="A28" s="20">
        <v>28976</v>
      </c>
      <c r="B28" s="46" t="s">
        <v>5</v>
      </c>
      <c r="C28" s="47"/>
      <c r="D28" s="48">
        <f t="shared" si="1"/>
        <v>2538.01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115">
        <v>1.44</v>
      </c>
      <c r="K28" s="48">
        <v>0</v>
      </c>
      <c r="L28" s="22">
        <f t="shared" si="0"/>
        <v>3654.73</v>
      </c>
    </row>
    <row r="29" spans="1:16" ht="10.5">
      <c r="A29" s="20">
        <v>29160</v>
      </c>
      <c r="B29" s="46" t="s">
        <v>5</v>
      </c>
      <c r="C29" s="47"/>
      <c r="D29" s="48">
        <f t="shared" si="1"/>
        <v>3654.73</v>
      </c>
      <c r="E29" s="49">
        <v>1.2926</v>
      </c>
      <c r="F29" s="49">
        <v>1.266</v>
      </c>
      <c r="G29" s="48">
        <v>181</v>
      </c>
      <c r="H29" s="49">
        <v>1.2128</v>
      </c>
      <c r="I29" s="48">
        <v>1388</v>
      </c>
      <c r="J29" s="48">
        <v>0</v>
      </c>
      <c r="K29" s="48">
        <v>0</v>
      </c>
      <c r="L29" s="22">
        <f>IF(D29&lt;=M29,D29*E29,IF(D29&lt;=N29,D29*F29+G29,IF(D29&lt;=O29,D29*H29+I29)))</f>
        <v>4724.1</v>
      </c>
      <c r="M29" s="56">
        <v>6804</v>
      </c>
      <c r="N29" s="56">
        <v>22680</v>
      </c>
      <c r="O29" s="56">
        <f>N29+0.01</f>
        <v>22680.01</v>
      </c>
      <c r="P29" s="56"/>
    </row>
    <row r="30" spans="1:16" ht="10.5">
      <c r="A30" s="20">
        <v>29342</v>
      </c>
      <c r="B30" s="46" t="s">
        <v>5</v>
      </c>
      <c r="C30" s="47"/>
      <c r="D30" s="48">
        <f t="shared" si="1"/>
        <v>4724.1</v>
      </c>
      <c r="E30" s="49">
        <v>1.4147</v>
      </c>
      <c r="F30" s="49">
        <v>1.377</v>
      </c>
      <c r="G30" s="48">
        <v>446.9</v>
      </c>
      <c r="H30" s="49">
        <v>1.3016</v>
      </c>
      <c r="I30" s="48">
        <v>2543</v>
      </c>
      <c r="J30" s="48">
        <v>0</v>
      </c>
      <c r="K30" s="48">
        <v>0</v>
      </c>
      <c r="L30" s="22">
        <f>IF(D30&lt;=M30,D30*E30,IF(D30&lt;=N30,D30*F30+G30,IF(D30&lt;=O30,D30*H30+I30)))</f>
        <v>6683.18</v>
      </c>
      <c r="M30" s="56">
        <v>8798.4</v>
      </c>
      <c r="N30" s="56">
        <v>29328</v>
      </c>
      <c r="O30" s="56">
        <f>N30+0.01</f>
        <v>29328.01</v>
      </c>
      <c r="P30" s="56"/>
    </row>
    <row r="31" spans="1:16" ht="10.5">
      <c r="A31" s="20">
        <v>29526</v>
      </c>
      <c r="B31" s="46" t="s">
        <v>5</v>
      </c>
      <c r="C31" s="47"/>
      <c r="D31" s="48">
        <f t="shared" si="1"/>
        <v>6683.18</v>
      </c>
      <c r="E31" s="49">
        <v>1.3949</v>
      </c>
      <c r="F31" s="49">
        <v>1.359</v>
      </c>
      <c r="G31" s="48">
        <v>446.9</v>
      </c>
      <c r="H31" s="49">
        <v>1.359</v>
      </c>
      <c r="I31" s="48">
        <v>3426.3</v>
      </c>
      <c r="J31" s="48">
        <v>0</v>
      </c>
      <c r="K31" s="48">
        <v>0</v>
      </c>
      <c r="L31" s="22">
        <f>IF(D31&lt;=M31,D31*E31,IF(D31&lt;=N31,D31*F31+G31,IF(D31&lt;=O31,D31*H31+I31)))</f>
        <v>9322.37</v>
      </c>
      <c r="M31" s="56">
        <v>12448.8</v>
      </c>
      <c r="N31" s="56">
        <v>41496</v>
      </c>
      <c r="O31" s="56">
        <f>N31+0.01</f>
        <v>41496.01</v>
      </c>
      <c r="P31" s="56"/>
    </row>
    <row r="32" spans="1:16" ht="10.5">
      <c r="A32" s="20">
        <v>29707</v>
      </c>
      <c r="B32" s="46" t="s">
        <v>5</v>
      </c>
      <c r="C32" s="47" t="s">
        <v>104</v>
      </c>
      <c r="D32" s="48">
        <f t="shared" si="1"/>
        <v>9322.37</v>
      </c>
      <c r="E32" s="49">
        <v>1.5082</v>
      </c>
      <c r="F32" s="49">
        <v>1.462</v>
      </c>
      <c r="G32" s="48">
        <v>802</v>
      </c>
      <c r="H32" s="49">
        <v>1.3696</v>
      </c>
      <c r="I32" s="48">
        <v>6151</v>
      </c>
      <c r="J32" s="49">
        <v>1.231</v>
      </c>
      <c r="K32" s="48">
        <v>44930</v>
      </c>
      <c r="L32" s="22">
        <f>IF(D32&lt;=M32,D32*E32,IF(D32&lt;=N32,D32*F32+G32,IF(D32&lt;=O32,D32*H32+I32,IF(D32&lt;=P32,D32*J32+K32))))</f>
        <v>14060</v>
      </c>
      <c r="M32" s="56">
        <v>17336.4</v>
      </c>
      <c r="N32" s="56">
        <v>57888</v>
      </c>
      <c r="O32" s="56">
        <v>86836</v>
      </c>
      <c r="P32" s="56">
        <f>O32+0.01</f>
        <v>86836.01</v>
      </c>
    </row>
    <row r="33" spans="1:16" ht="10.5">
      <c r="A33" s="20">
        <v>29738</v>
      </c>
      <c r="B33" s="46" t="s">
        <v>5</v>
      </c>
      <c r="C33" s="47"/>
      <c r="D33" s="48">
        <f>L32</f>
        <v>14060</v>
      </c>
      <c r="E33" s="49">
        <v>1</v>
      </c>
      <c r="F33" s="49">
        <v>1</v>
      </c>
      <c r="G33" s="48">
        <v>0</v>
      </c>
      <c r="H33" s="49">
        <v>1</v>
      </c>
      <c r="I33" s="48">
        <v>0</v>
      </c>
      <c r="J33" s="49">
        <v>0</v>
      </c>
      <c r="K33" s="48">
        <v>0</v>
      </c>
      <c r="L33" s="22">
        <f>D33*E33</f>
        <v>14060</v>
      </c>
      <c r="M33" s="56"/>
      <c r="N33" s="56"/>
      <c r="O33" s="56"/>
      <c r="P33" s="56"/>
    </row>
    <row r="34" spans="1:16" ht="10.5">
      <c r="A34" s="20">
        <v>29768</v>
      </c>
      <c r="B34" s="46" t="s">
        <v>5</v>
      </c>
      <c r="C34" s="47"/>
      <c r="D34" s="48">
        <f aca="true" t="shared" si="2" ref="D34:D97">L33</f>
        <v>14060</v>
      </c>
      <c r="E34" s="49">
        <v>1</v>
      </c>
      <c r="F34" s="49">
        <v>1</v>
      </c>
      <c r="G34" s="48">
        <v>0</v>
      </c>
      <c r="H34" s="49">
        <v>1</v>
      </c>
      <c r="I34" s="48">
        <v>0</v>
      </c>
      <c r="J34" s="49">
        <v>0</v>
      </c>
      <c r="K34" s="48">
        <v>0</v>
      </c>
      <c r="L34" s="22">
        <f aca="true" t="shared" si="3" ref="L34:L73">D34*E34</f>
        <v>14060</v>
      </c>
      <c r="M34" s="56"/>
      <c r="N34" s="56"/>
      <c r="O34" s="56"/>
      <c r="P34" s="56"/>
    </row>
    <row r="35" spans="1:16" ht="10.5">
      <c r="A35" s="20">
        <v>29799</v>
      </c>
      <c r="B35" s="46" t="s">
        <v>5</v>
      </c>
      <c r="C35" s="47"/>
      <c r="D35" s="48">
        <f t="shared" si="2"/>
        <v>14060</v>
      </c>
      <c r="E35" s="49">
        <v>1</v>
      </c>
      <c r="F35" s="49">
        <v>1</v>
      </c>
      <c r="G35" s="48">
        <v>0</v>
      </c>
      <c r="H35" s="49">
        <v>1</v>
      </c>
      <c r="I35" s="48">
        <v>0</v>
      </c>
      <c r="J35" s="49">
        <v>0</v>
      </c>
      <c r="K35" s="48">
        <v>0</v>
      </c>
      <c r="L35" s="22">
        <f t="shared" si="3"/>
        <v>14060</v>
      </c>
      <c r="M35" s="56"/>
      <c r="N35" s="56"/>
      <c r="O35" s="56"/>
      <c r="P35" s="56"/>
    </row>
    <row r="36" spans="1:16" ht="10.5">
      <c r="A36" s="20">
        <v>29830</v>
      </c>
      <c r="B36" s="46" t="s">
        <v>5</v>
      </c>
      <c r="C36" s="47"/>
      <c r="D36" s="48">
        <f t="shared" si="2"/>
        <v>14060</v>
      </c>
      <c r="E36" s="49">
        <v>1</v>
      </c>
      <c r="F36" s="49">
        <v>1</v>
      </c>
      <c r="G36" s="48">
        <v>0</v>
      </c>
      <c r="H36" s="49">
        <v>1</v>
      </c>
      <c r="I36" s="48">
        <v>0</v>
      </c>
      <c r="J36" s="49">
        <v>0</v>
      </c>
      <c r="K36" s="48">
        <v>0</v>
      </c>
      <c r="L36" s="22">
        <f t="shared" si="3"/>
        <v>14060</v>
      </c>
      <c r="M36" s="56"/>
      <c r="N36" s="56"/>
      <c r="O36" s="56"/>
      <c r="P36" s="56"/>
    </row>
    <row r="37" spans="1:16" ht="10.5">
      <c r="A37" s="20">
        <v>29860</v>
      </c>
      <c r="B37" s="46" t="s">
        <v>5</v>
      </c>
      <c r="C37" s="47"/>
      <c r="D37" s="48">
        <f t="shared" si="2"/>
        <v>14060</v>
      </c>
      <c r="E37" s="49">
        <v>1</v>
      </c>
      <c r="F37" s="49">
        <v>1</v>
      </c>
      <c r="G37" s="48">
        <v>0</v>
      </c>
      <c r="H37" s="49">
        <v>1</v>
      </c>
      <c r="I37" s="48">
        <v>0</v>
      </c>
      <c r="J37" s="49">
        <v>0</v>
      </c>
      <c r="K37" s="48">
        <v>0</v>
      </c>
      <c r="L37" s="22">
        <f t="shared" si="3"/>
        <v>14060</v>
      </c>
      <c r="M37" s="56"/>
      <c r="N37" s="56"/>
      <c r="O37" s="56"/>
      <c r="P37" s="56"/>
    </row>
    <row r="38" spans="1:16" ht="10.5">
      <c r="A38" s="20">
        <v>29891</v>
      </c>
      <c r="B38" s="46" t="s">
        <v>5</v>
      </c>
      <c r="C38" s="47" t="s">
        <v>105</v>
      </c>
      <c r="D38" s="48">
        <f t="shared" si="2"/>
        <v>14060</v>
      </c>
      <c r="E38" s="49">
        <v>1.4499</v>
      </c>
      <c r="F38" s="49">
        <v>1.409</v>
      </c>
      <c r="G38" s="48">
        <v>1039</v>
      </c>
      <c r="H38" s="49">
        <v>1.3272</v>
      </c>
      <c r="I38" s="48">
        <v>7963</v>
      </c>
      <c r="J38" s="49">
        <v>1.2045</v>
      </c>
      <c r="K38" s="48">
        <v>58163</v>
      </c>
      <c r="L38" s="22">
        <f>IF(D38&lt;=M38,D38*E38,IF(D38&lt;=N38,D38*F38+G38,IF(D38&lt;=O38,D38*H38+I38,IF(D38&lt;=P38,D38*J38+K38))))</f>
        <v>20385.59</v>
      </c>
      <c r="M38" s="56">
        <v>25394.4</v>
      </c>
      <c r="N38" s="56">
        <v>84648</v>
      </c>
      <c r="O38" s="56">
        <v>126972</v>
      </c>
      <c r="P38" s="56">
        <f>O38+0.01</f>
        <v>126972.01</v>
      </c>
    </row>
    <row r="39" spans="1:16" ht="10.5">
      <c r="A39" s="20">
        <v>29921</v>
      </c>
      <c r="B39" s="46" t="s">
        <v>5</v>
      </c>
      <c r="C39" s="47"/>
      <c r="D39" s="48">
        <f t="shared" si="2"/>
        <v>20385.59</v>
      </c>
      <c r="E39" s="49">
        <v>1</v>
      </c>
      <c r="F39" s="49">
        <v>1</v>
      </c>
      <c r="G39" s="48">
        <v>0</v>
      </c>
      <c r="H39" s="49">
        <v>1</v>
      </c>
      <c r="I39" s="48">
        <v>0</v>
      </c>
      <c r="J39" s="49">
        <v>0</v>
      </c>
      <c r="K39" s="48">
        <v>0</v>
      </c>
      <c r="L39" s="22">
        <f t="shared" si="3"/>
        <v>20385.59</v>
      </c>
      <c r="M39" s="56"/>
      <c r="N39" s="56"/>
      <c r="O39" s="56"/>
      <c r="P39" s="56"/>
    </row>
    <row r="40" spans="1:16" ht="10.5">
      <c r="A40" s="20">
        <v>29952</v>
      </c>
      <c r="B40" s="46" t="s">
        <v>5</v>
      </c>
      <c r="C40" s="47"/>
      <c r="D40" s="48">
        <f t="shared" si="2"/>
        <v>20385.59</v>
      </c>
      <c r="E40" s="49">
        <v>1</v>
      </c>
      <c r="F40" s="49">
        <v>1</v>
      </c>
      <c r="G40" s="48">
        <v>0</v>
      </c>
      <c r="H40" s="49">
        <v>1</v>
      </c>
      <c r="I40" s="48">
        <v>0</v>
      </c>
      <c r="J40" s="49">
        <v>0</v>
      </c>
      <c r="K40" s="48">
        <v>0</v>
      </c>
      <c r="L40" s="22">
        <f t="shared" si="3"/>
        <v>20385.59</v>
      </c>
      <c r="M40" s="56"/>
      <c r="N40" s="56"/>
      <c r="O40" s="56"/>
      <c r="P40" s="56"/>
    </row>
    <row r="41" spans="1:16" ht="10.5">
      <c r="A41" s="20">
        <v>29983</v>
      </c>
      <c r="B41" s="46" t="s">
        <v>5</v>
      </c>
      <c r="C41" s="47"/>
      <c r="D41" s="48">
        <f t="shared" si="2"/>
        <v>20385.59</v>
      </c>
      <c r="E41" s="49">
        <v>1</v>
      </c>
      <c r="F41" s="49">
        <v>1</v>
      </c>
      <c r="G41" s="48">
        <v>0</v>
      </c>
      <c r="H41" s="49">
        <v>1</v>
      </c>
      <c r="I41" s="48">
        <v>0</v>
      </c>
      <c r="J41" s="49">
        <v>0</v>
      </c>
      <c r="K41" s="48">
        <v>0</v>
      </c>
      <c r="L41" s="22">
        <f t="shared" si="3"/>
        <v>20385.59</v>
      </c>
      <c r="M41" s="56"/>
      <c r="N41" s="56"/>
      <c r="O41" s="56"/>
      <c r="P41" s="56"/>
    </row>
    <row r="42" spans="1:16" ht="10.5">
      <c r="A42" s="20">
        <v>30011</v>
      </c>
      <c r="B42" s="46" t="s">
        <v>5</v>
      </c>
      <c r="C42" s="47"/>
      <c r="D42" s="48">
        <f t="shared" si="2"/>
        <v>20385.59</v>
      </c>
      <c r="E42" s="49">
        <v>1</v>
      </c>
      <c r="F42" s="49">
        <v>1</v>
      </c>
      <c r="G42" s="48">
        <v>0</v>
      </c>
      <c r="H42" s="49">
        <v>1</v>
      </c>
      <c r="I42" s="48">
        <v>0</v>
      </c>
      <c r="J42" s="49">
        <v>0</v>
      </c>
      <c r="K42" s="48">
        <v>0</v>
      </c>
      <c r="L42" s="22">
        <f t="shared" si="3"/>
        <v>20385.59</v>
      </c>
      <c r="M42" s="56"/>
      <c r="N42" s="56"/>
      <c r="O42" s="56"/>
      <c r="P42" s="56"/>
    </row>
    <row r="43" spans="1:16" ht="10.5">
      <c r="A43" s="20">
        <v>30042</v>
      </c>
      <c r="B43" s="46" t="s">
        <v>5</v>
      </c>
      <c r="C43" s="47"/>
      <c r="D43" s="48">
        <f t="shared" si="2"/>
        <v>20385.59</v>
      </c>
      <c r="E43" s="49">
        <v>1</v>
      </c>
      <c r="F43" s="49">
        <v>1</v>
      </c>
      <c r="G43" s="48">
        <v>0</v>
      </c>
      <c r="H43" s="49">
        <v>1</v>
      </c>
      <c r="I43" s="48">
        <v>0</v>
      </c>
      <c r="J43" s="49">
        <v>0</v>
      </c>
      <c r="K43" s="48">
        <v>0</v>
      </c>
      <c r="L43" s="22">
        <f t="shared" si="3"/>
        <v>20385.59</v>
      </c>
      <c r="M43" s="56"/>
      <c r="N43" s="56"/>
      <c r="O43" s="56"/>
      <c r="P43" s="56"/>
    </row>
    <row r="44" spans="1:16" ht="10.5">
      <c r="A44" s="20">
        <v>30072</v>
      </c>
      <c r="B44" s="46" t="s">
        <v>5</v>
      </c>
      <c r="C44" s="47" t="s">
        <v>106</v>
      </c>
      <c r="D44" s="48">
        <f t="shared" si="2"/>
        <v>20385.59</v>
      </c>
      <c r="E44" s="49">
        <v>1.4301</v>
      </c>
      <c r="F44" s="49">
        <v>1.391</v>
      </c>
      <c r="G44" s="48">
        <v>1399.15</v>
      </c>
      <c r="H44" s="49">
        <v>1.3128</v>
      </c>
      <c r="I44" s="48">
        <v>10726.85</v>
      </c>
      <c r="J44" s="49">
        <v>1.1955</v>
      </c>
      <c r="K44" s="48">
        <v>78352.5</v>
      </c>
      <c r="L44" s="22">
        <f>IF(D44&lt;=M44,D44*E44,IF(D44&lt;=N44,D44*F44+G44,IF(D44&lt;=O44,D44*H44+I44,IF(D44&lt;=P44,D44*J44+K44))))</f>
        <v>29153.43</v>
      </c>
      <c r="M44" s="56">
        <v>35784</v>
      </c>
      <c r="N44" s="56">
        <v>119280</v>
      </c>
      <c r="O44" s="56">
        <v>178920</v>
      </c>
      <c r="P44" s="56">
        <f>O44+0.01</f>
        <v>178920.01</v>
      </c>
    </row>
    <row r="45" spans="1:16" ht="10.5">
      <c r="A45" s="20">
        <v>30103</v>
      </c>
      <c r="B45" s="46" t="s">
        <v>5</v>
      </c>
      <c r="C45" s="47"/>
      <c r="D45" s="48">
        <f t="shared" si="2"/>
        <v>29153.43</v>
      </c>
      <c r="E45" s="49">
        <v>1</v>
      </c>
      <c r="F45" s="49">
        <v>1</v>
      </c>
      <c r="G45" s="48">
        <v>0</v>
      </c>
      <c r="H45" s="49">
        <v>1</v>
      </c>
      <c r="I45" s="48">
        <v>0</v>
      </c>
      <c r="J45" s="49">
        <v>0</v>
      </c>
      <c r="K45" s="48">
        <v>0</v>
      </c>
      <c r="L45" s="22">
        <f t="shared" si="3"/>
        <v>29153.43</v>
      </c>
      <c r="M45" s="56"/>
      <c r="N45" s="56"/>
      <c r="O45" s="56"/>
      <c r="P45" s="56"/>
    </row>
    <row r="46" spans="1:16" ht="10.5">
      <c r="A46" s="20">
        <v>30133</v>
      </c>
      <c r="B46" s="46" t="s">
        <v>5</v>
      </c>
      <c r="C46" s="47"/>
      <c r="D46" s="48">
        <f t="shared" si="2"/>
        <v>29153.43</v>
      </c>
      <c r="E46" s="49">
        <v>1</v>
      </c>
      <c r="F46" s="49">
        <v>1</v>
      </c>
      <c r="G46" s="48">
        <v>0</v>
      </c>
      <c r="H46" s="49">
        <v>1</v>
      </c>
      <c r="I46" s="48">
        <v>0</v>
      </c>
      <c r="J46" s="49">
        <v>0</v>
      </c>
      <c r="K46" s="48">
        <v>0</v>
      </c>
      <c r="L46" s="22">
        <f t="shared" si="3"/>
        <v>29153.43</v>
      </c>
      <c r="M46" s="56"/>
      <c r="N46" s="56"/>
      <c r="O46" s="56"/>
      <c r="P46" s="56"/>
    </row>
    <row r="47" spans="1:16" ht="10.5">
      <c r="A47" s="20">
        <v>30164</v>
      </c>
      <c r="B47" s="46" t="s">
        <v>5</v>
      </c>
      <c r="C47" s="47"/>
      <c r="D47" s="48">
        <f t="shared" si="2"/>
        <v>29153.43</v>
      </c>
      <c r="E47" s="49">
        <v>1</v>
      </c>
      <c r="F47" s="49">
        <v>1</v>
      </c>
      <c r="G47" s="48">
        <v>0</v>
      </c>
      <c r="H47" s="49">
        <v>1</v>
      </c>
      <c r="I47" s="48">
        <v>0</v>
      </c>
      <c r="J47" s="49">
        <v>0</v>
      </c>
      <c r="K47" s="48">
        <v>0</v>
      </c>
      <c r="L47" s="22">
        <f t="shared" si="3"/>
        <v>29153.43</v>
      </c>
      <c r="M47" s="56"/>
      <c r="N47" s="56"/>
      <c r="O47" s="56"/>
      <c r="P47" s="56"/>
    </row>
    <row r="48" spans="1:16" ht="10.5">
      <c r="A48" s="20">
        <v>30195</v>
      </c>
      <c r="B48" s="46" t="s">
        <v>5</v>
      </c>
      <c r="C48" s="47"/>
      <c r="D48" s="48">
        <f t="shared" si="2"/>
        <v>29153.43</v>
      </c>
      <c r="E48" s="49">
        <v>1</v>
      </c>
      <c r="F48" s="49">
        <v>1</v>
      </c>
      <c r="G48" s="48">
        <v>0</v>
      </c>
      <c r="H48" s="49">
        <v>1</v>
      </c>
      <c r="I48" s="48">
        <v>0</v>
      </c>
      <c r="J48" s="49">
        <v>0</v>
      </c>
      <c r="K48" s="48">
        <v>0</v>
      </c>
      <c r="L48" s="22">
        <f t="shared" si="3"/>
        <v>29153.43</v>
      </c>
      <c r="M48" s="56"/>
      <c r="N48" s="56"/>
      <c r="O48" s="56"/>
      <c r="P48" s="56"/>
    </row>
    <row r="49" spans="1:16" ht="10.5">
      <c r="A49" s="20">
        <v>30225</v>
      </c>
      <c r="B49" s="46" t="s">
        <v>5</v>
      </c>
      <c r="C49" s="47"/>
      <c r="D49" s="48">
        <f t="shared" si="2"/>
        <v>29153.43</v>
      </c>
      <c r="E49" s="49">
        <v>1</v>
      </c>
      <c r="F49" s="49">
        <v>1</v>
      </c>
      <c r="G49" s="48">
        <v>0</v>
      </c>
      <c r="H49" s="49">
        <v>1</v>
      </c>
      <c r="I49" s="48">
        <v>0</v>
      </c>
      <c r="J49" s="49">
        <v>0</v>
      </c>
      <c r="K49" s="48">
        <v>0</v>
      </c>
      <c r="L49" s="22">
        <f t="shared" si="3"/>
        <v>29153.43</v>
      </c>
      <c r="M49" s="56"/>
      <c r="N49" s="56"/>
      <c r="O49" s="56"/>
      <c r="P49" s="56"/>
    </row>
    <row r="50" spans="1:16" ht="10.5">
      <c r="A50" s="20">
        <v>30256</v>
      </c>
      <c r="B50" s="46" t="s">
        <v>5</v>
      </c>
      <c r="C50" s="47" t="s">
        <v>107</v>
      </c>
      <c r="D50" s="48">
        <f t="shared" si="2"/>
        <v>29153.43</v>
      </c>
      <c r="E50" s="49">
        <v>1.4598</v>
      </c>
      <c r="F50" s="49">
        <v>1.418</v>
      </c>
      <c r="G50" s="48">
        <v>2082.64</v>
      </c>
      <c r="H50" s="49">
        <v>1.3364</v>
      </c>
      <c r="I50" s="48">
        <v>15966.93</v>
      </c>
      <c r="J50" s="49">
        <v>1.249</v>
      </c>
      <c r="K50" s="48">
        <v>116628.02</v>
      </c>
      <c r="L50" s="22">
        <f>IF(D50&lt;=M50,D50*E50,IF(D50&lt;=N50,D50*F50+G50,IF(D50&lt;=O50,D50*H50+I50,IF(D50&lt;=P50,D50*J50+K50))))</f>
        <v>42558.18</v>
      </c>
      <c r="M50" s="56">
        <v>48824</v>
      </c>
      <c r="N50" s="56">
        <v>166081</v>
      </c>
      <c r="O50" s="56">
        <v>249121</v>
      </c>
      <c r="P50" s="56">
        <f>O50+0.01</f>
        <v>249121.01</v>
      </c>
    </row>
    <row r="51" spans="1:16" ht="10.5">
      <c r="A51" s="20">
        <v>30286</v>
      </c>
      <c r="B51" s="46" t="s">
        <v>5</v>
      </c>
      <c r="C51" s="47"/>
      <c r="D51" s="48">
        <f t="shared" si="2"/>
        <v>42558.18</v>
      </c>
      <c r="E51" s="49">
        <v>1</v>
      </c>
      <c r="F51" s="49">
        <v>1</v>
      </c>
      <c r="G51" s="48">
        <v>0</v>
      </c>
      <c r="H51" s="49">
        <v>1</v>
      </c>
      <c r="I51" s="48">
        <v>0</v>
      </c>
      <c r="J51" s="49">
        <v>0</v>
      </c>
      <c r="K51" s="48">
        <v>0</v>
      </c>
      <c r="L51" s="22">
        <f t="shared" si="3"/>
        <v>42558.18</v>
      </c>
      <c r="M51" s="56"/>
      <c r="N51" s="56"/>
      <c r="O51" s="56"/>
      <c r="P51" s="56"/>
    </row>
    <row r="52" spans="1:16" ht="10.5">
      <c r="A52" s="20">
        <v>30317</v>
      </c>
      <c r="B52" s="46" t="s">
        <v>5</v>
      </c>
      <c r="C52" s="47"/>
      <c r="D52" s="48">
        <f t="shared" si="2"/>
        <v>42558.18</v>
      </c>
      <c r="E52" s="49">
        <v>1</v>
      </c>
      <c r="F52" s="49">
        <v>1</v>
      </c>
      <c r="G52" s="48">
        <v>0</v>
      </c>
      <c r="H52" s="49">
        <v>1</v>
      </c>
      <c r="I52" s="48">
        <v>0</v>
      </c>
      <c r="J52" s="49">
        <v>0</v>
      </c>
      <c r="K52" s="48">
        <v>0</v>
      </c>
      <c r="L52" s="22">
        <f t="shared" si="3"/>
        <v>42558.18</v>
      </c>
      <c r="M52" s="56"/>
      <c r="N52" s="56"/>
      <c r="O52" s="56"/>
      <c r="P52" s="56"/>
    </row>
    <row r="53" spans="1:16" ht="10.5">
      <c r="A53" s="20">
        <v>30348</v>
      </c>
      <c r="B53" s="46" t="s">
        <v>5</v>
      </c>
      <c r="C53" s="47"/>
      <c r="D53" s="48">
        <f t="shared" si="2"/>
        <v>42558.18</v>
      </c>
      <c r="E53" s="49">
        <v>1</v>
      </c>
      <c r="F53" s="49">
        <v>1</v>
      </c>
      <c r="G53" s="48">
        <v>0</v>
      </c>
      <c r="H53" s="49">
        <v>1</v>
      </c>
      <c r="I53" s="48">
        <v>0</v>
      </c>
      <c r="J53" s="49">
        <v>0</v>
      </c>
      <c r="K53" s="48">
        <v>0</v>
      </c>
      <c r="L53" s="22">
        <f t="shared" si="3"/>
        <v>42558.18</v>
      </c>
      <c r="M53" s="56"/>
      <c r="N53" s="56"/>
      <c r="O53" s="56"/>
      <c r="P53" s="56"/>
    </row>
    <row r="54" spans="1:16" ht="10.5">
      <c r="A54" s="20">
        <v>30376</v>
      </c>
      <c r="B54" s="46" t="s">
        <v>5</v>
      </c>
      <c r="C54" s="47"/>
      <c r="D54" s="48">
        <f t="shared" si="2"/>
        <v>42558.18</v>
      </c>
      <c r="E54" s="49">
        <v>1</v>
      </c>
      <c r="F54" s="49">
        <v>1</v>
      </c>
      <c r="G54" s="48">
        <v>0</v>
      </c>
      <c r="H54" s="49">
        <v>1</v>
      </c>
      <c r="I54" s="48">
        <v>0</v>
      </c>
      <c r="J54" s="49">
        <v>0</v>
      </c>
      <c r="K54" s="48">
        <v>0</v>
      </c>
      <c r="L54" s="22">
        <f t="shared" si="3"/>
        <v>42558.18</v>
      </c>
      <c r="M54" s="56"/>
      <c r="N54" s="56"/>
      <c r="O54" s="56"/>
      <c r="P54" s="56"/>
    </row>
    <row r="55" spans="1:16" ht="10.5">
      <c r="A55" s="20">
        <v>30407</v>
      </c>
      <c r="B55" s="46" t="s">
        <v>5</v>
      </c>
      <c r="C55" s="47"/>
      <c r="D55" s="48">
        <f t="shared" si="2"/>
        <v>42558.18</v>
      </c>
      <c r="E55" s="49">
        <v>1</v>
      </c>
      <c r="F55" s="49">
        <v>1</v>
      </c>
      <c r="G55" s="48">
        <v>0</v>
      </c>
      <c r="H55" s="49">
        <v>1</v>
      </c>
      <c r="I55" s="48">
        <v>0</v>
      </c>
      <c r="J55" s="49">
        <v>0</v>
      </c>
      <c r="K55" s="48">
        <v>0</v>
      </c>
      <c r="L55" s="22">
        <f t="shared" si="3"/>
        <v>42558.18</v>
      </c>
      <c r="M55" s="56"/>
      <c r="N55" s="56"/>
      <c r="O55" s="56"/>
      <c r="P55" s="56"/>
    </row>
    <row r="56" spans="1:16" ht="10.5">
      <c r="A56" s="20">
        <v>30437</v>
      </c>
      <c r="B56" s="46" t="s">
        <v>5</v>
      </c>
      <c r="C56" s="47" t="s">
        <v>108</v>
      </c>
      <c r="D56" s="48">
        <f t="shared" si="2"/>
        <v>42558.18</v>
      </c>
      <c r="E56" s="49">
        <v>1.475</v>
      </c>
      <c r="F56" s="49">
        <v>1.4513</v>
      </c>
      <c r="G56" s="48">
        <v>1675.68</v>
      </c>
      <c r="H56" s="49">
        <v>1.38</v>
      </c>
      <c r="I56" s="48">
        <v>13438.47</v>
      </c>
      <c r="J56" s="49">
        <v>1.2375</v>
      </c>
      <c r="K56" s="48">
        <v>175763.07</v>
      </c>
      <c r="L56" s="22">
        <f>IF(D56&lt;=M56,D56*E56,IF(D56&lt;=N56,D56*F56+G56,IF(D56&lt;=O56,D56*H56+I56,IF(D56&lt;=P56,D56*J56+K56))))</f>
        <v>62773.32</v>
      </c>
      <c r="M56" s="56">
        <v>70705</v>
      </c>
      <c r="N56" s="56">
        <v>164977</v>
      </c>
      <c r="O56" s="56">
        <v>353520</v>
      </c>
      <c r="P56" s="56">
        <f>O56+0.01</f>
        <v>353520.01</v>
      </c>
    </row>
    <row r="57" spans="1:16" ht="10.5">
      <c r="A57" s="20">
        <v>30468</v>
      </c>
      <c r="B57" s="46" t="s">
        <v>5</v>
      </c>
      <c r="C57" s="47"/>
      <c r="D57" s="48">
        <f t="shared" si="2"/>
        <v>62773.32</v>
      </c>
      <c r="E57" s="49">
        <v>1</v>
      </c>
      <c r="F57" s="49">
        <v>1</v>
      </c>
      <c r="G57" s="48">
        <v>0</v>
      </c>
      <c r="H57" s="49">
        <v>1</v>
      </c>
      <c r="I57" s="48">
        <v>0</v>
      </c>
      <c r="J57" s="49">
        <v>0</v>
      </c>
      <c r="K57" s="48">
        <v>0</v>
      </c>
      <c r="L57" s="22">
        <f t="shared" si="3"/>
        <v>62773.32</v>
      </c>
      <c r="M57" s="56"/>
      <c r="N57" s="56"/>
      <c r="O57" s="56"/>
      <c r="P57" s="56"/>
    </row>
    <row r="58" spans="1:16" ht="10.5">
      <c r="A58" s="20">
        <v>30498</v>
      </c>
      <c r="B58" s="46" t="s">
        <v>5</v>
      </c>
      <c r="C58" s="47"/>
      <c r="D58" s="48">
        <f t="shared" si="2"/>
        <v>62773.32</v>
      </c>
      <c r="E58" s="49">
        <v>1</v>
      </c>
      <c r="F58" s="49">
        <v>1</v>
      </c>
      <c r="G58" s="48">
        <v>0</v>
      </c>
      <c r="H58" s="49">
        <v>1</v>
      </c>
      <c r="I58" s="48">
        <v>0</v>
      </c>
      <c r="J58" s="49">
        <v>0</v>
      </c>
      <c r="K58" s="48">
        <v>0</v>
      </c>
      <c r="L58" s="22">
        <f t="shared" si="3"/>
        <v>62773.32</v>
      </c>
      <c r="M58" s="56"/>
      <c r="N58" s="56"/>
      <c r="O58" s="56"/>
      <c r="P58" s="56"/>
    </row>
    <row r="59" spans="1:16" ht="10.5">
      <c r="A59" s="20">
        <v>30529</v>
      </c>
      <c r="B59" s="46" t="s">
        <v>5</v>
      </c>
      <c r="C59" s="47"/>
      <c r="D59" s="48">
        <f t="shared" si="2"/>
        <v>62773.32</v>
      </c>
      <c r="E59" s="49">
        <v>1</v>
      </c>
      <c r="F59" s="49">
        <v>1</v>
      </c>
      <c r="G59" s="48">
        <v>0</v>
      </c>
      <c r="H59" s="49">
        <v>1</v>
      </c>
      <c r="I59" s="48">
        <v>0</v>
      </c>
      <c r="J59" s="49">
        <v>0</v>
      </c>
      <c r="K59" s="48">
        <v>0</v>
      </c>
      <c r="L59" s="22">
        <f t="shared" si="3"/>
        <v>62773.32</v>
      </c>
      <c r="M59" s="56"/>
      <c r="N59" s="56"/>
      <c r="O59" s="56"/>
      <c r="P59" s="56"/>
    </row>
    <row r="60" spans="1:16" ht="10.5">
      <c r="A60" s="20">
        <v>30560</v>
      </c>
      <c r="B60" s="46" t="s">
        <v>5</v>
      </c>
      <c r="C60" s="47"/>
      <c r="D60" s="48">
        <f t="shared" si="2"/>
        <v>62773.32</v>
      </c>
      <c r="E60" s="49">
        <v>1</v>
      </c>
      <c r="F60" s="49">
        <v>1</v>
      </c>
      <c r="G60" s="48">
        <v>0</v>
      </c>
      <c r="H60" s="49">
        <v>1</v>
      </c>
      <c r="I60" s="48">
        <v>0</v>
      </c>
      <c r="J60" s="49">
        <v>0</v>
      </c>
      <c r="K60" s="48">
        <v>0</v>
      </c>
      <c r="L60" s="22">
        <f t="shared" si="3"/>
        <v>62773.32</v>
      </c>
      <c r="M60" s="56"/>
      <c r="N60" s="56"/>
      <c r="O60" s="56"/>
      <c r="P60" s="56"/>
    </row>
    <row r="61" spans="1:16" ht="10.5">
      <c r="A61" s="20">
        <v>30590</v>
      </c>
      <c r="B61" s="46" t="s">
        <v>5</v>
      </c>
      <c r="C61" s="47"/>
      <c r="D61" s="48">
        <f t="shared" si="2"/>
        <v>62773.32</v>
      </c>
      <c r="E61" s="49">
        <v>1</v>
      </c>
      <c r="F61" s="49">
        <v>1</v>
      </c>
      <c r="G61" s="48">
        <v>0</v>
      </c>
      <c r="H61" s="49">
        <v>1</v>
      </c>
      <c r="I61" s="48">
        <v>0</v>
      </c>
      <c r="J61" s="49">
        <v>0</v>
      </c>
      <c r="K61" s="48">
        <v>0</v>
      </c>
      <c r="L61" s="22">
        <f t="shared" si="3"/>
        <v>62773.32</v>
      </c>
      <c r="M61" s="56"/>
      <c r="N61" s="56"/>
      <c r="O61" s="56"/>
      <c r="P61" s="56"/>
    </row>
    <row r="62" spans="1:16" ht="10.5">
      <c r="A62" s="20">
        <v>30621</v>
      </c>
      <c r="B62" s="46" t="s">
        <v>5</v>
      </c>
      <c r="C62" s="47" t="s">
        <v>109</v>
      </c>
      <c r="D62" s="48">
        <f t="shared" si="2"/>
        <v>62773.32</v>
      </c>
      <c r="E62" s="49">
        <v>1.642</v>
      </c>
      <c r="F62" s="49">
        <v>1.5136</v>
      </c>
      <c r="G62" s="48">
        <v>13395.72</v>
      </c>
      <c r="H62" s="49">
        <v>1.3852</v>
      </c>
      <c r="I62" s="48">
        <v>44652.38</v>
      </c>
      <c r="J62" s="49">
        <v>1.321</v>
      </c>
      <c r="K62" s="48">
        <v>78141.77</v>
      </c>
      <c r="L62" s="22">
        <f>IF(D62&lt;=M62,D62*E62,IF(D62&lt;=N62,D62*F62+G62,IF(D62&lt;=O62,D62*H62+I62,IF(D62&lt;=P62,D62*J62+K62))))</f>
        <v>103073.79</v>
      </c>
      <c r="M62" s="56">
        <v>104328</v>
      </c>
      <c r="N62" s="56">
        <v>243432</v>
      </c>
      <c r="O62" s="56">
        <v>521640</v>
      </c>
      <c r="P62" s="56">
        <f>O62+0.01</f>
        <v>521640.01</v>
      </c>
    </row>
    <row r="63" spans="1:16" ht="10.5">
      <c r="A63" s="20">
        <v>30651</v>
      </c>
      <c r="B63" s="46" t="s">
        <v>5</v>
      </c>
      <c r="C63" s="47"/>
      <c r="D63" s="48">
        <f t="shared" si="2"/>
        <v>103073.79</v>
      </c>
      <c r="E63" s="49">
        <v>1</v>
      </c>
      <c r="F63" s="49">
        <v>1</v>
      </c>
      <c r="G63" s="48">
        <v>0</v>
      </c>
      <c r="H63" s="49">
        <v>1</v>
      </c>
      <c r="I63" s="48">
        <v>0</v>
      </c>
      <c r="J63" s="49">
        <v>0</v>
      </c>
      <c r="K63" s="48">
        <v>0</v>
      </c>
      <c r="L63" s="22">
        <f t="shared" si="3"/>
        <v>103073.79</v>
      </c>
      <c r="M63" s="56"/>
      <c r="N63" s="56"/>
      <c r="O63" s="56"/>
      <c r="P63" s="56"/>
    </row>
    <row r="64" spans="1:16" ht="10.5">
      <c r="A64" s="20">
        <v>30682</v>
      </c>
      <c r="B64" s="46" t="s">
        <v>5</v>
      </c>
      <c r="C64" s="47"/>
      <c r="D64" s="48">
        <f t="shared" si="2"/>
        <v>103073.79</v>
      </c>
      <c r="E64" s="49">
        <v>1</v>
      </c>
      <c r="F64" s="49">
        <v>1</v>
      </c>
      <c r="G64" s="48">
        <v>0</v>
      </c>
      <c r="H64" s="49">
        <v>1</v>
      </c>
      <c r="I64" s="48">
        <v>0</v>
      </c>
      <c r="J64" s="49">
        <v>0</v>
      </c>
      <c r="K64" s="48">
        <v>0</v>
      </c>
      <c r="L64" s="22">
        <f t="shared" si="3"/>
        <v>103073.79</v>
      </c>
      <c r="M64" s="56"/>
      <c r="N64" s="56"/>
      <c r="O64" s="56"/>
      <c r="P64" s="56"/>
    </row>
    <row r="65" spans="1:16" ht="10.5">
      <c r="A65" s="20">
        <v>30713</v>
      </c>
      <c r="B65" s="46" t="s">
        <v>5</v>
      </c>
      <c r="C65" s="47"/>
      <c r="D65" s="48">
        <f t="shared" si="2"/>
        <v>103073.79</v>
      </c>
      <c r="E65" s="49">
        <v>1</v>
      </c>
      <c r="F65" s="49">
        <v>1</v>
      </c>
      <c r="G65" s="48">
        <v>0</v>
      </c>
      <c r="H65" s="49">
        <v>1</v>
      </c>
      <c r="I65" s="48">
        <v>0</v>
      </c>
      <c r="J65" s="49">
        <v>0</v>
      </c>
      <c r="K65" s="48">
        <v>0</v>
      </c>
      <c r="L65" s="22">
        <f t="shared" si="3"/>
        <v>103073.79</v>
      </c>
      <c r="M65" s="56"/>
      <c r="N65" s="56"/>
      <c r="O65" s="56"/>
      <c r="P65" s="56"/>
    </row>
    <row r="66" spans="1:16" ht="10.5">
      <c r="A66" s="20">
        <v>30742</v>
      </c>
      <c r="B66" s="46" t="s">
        <v>5</v>
      </c>
      <c r="C66" s="47"/>
      <c r="D66" s="48">
        <f t="shared" si="2"/>
        <v>103073.79</v>
      </c>
      <c r="E66" s="49">
        <v>1</v>
      </c>
      <c r="F66" s="49">
        <v>1</v>
      </c>
      <c r="G66" s="48">
        <v>0</v>
      </c>
      <c r="H66" s="49">
        <v>1</v>
      </c>
      <c r="I66" s="48">
        <v>0</v>
      </c>
      <c r="J66" s="49">
        <v>0</v>
      </c>
      <c r="K66" s="48">
        <v>0</v>
      </c>
      <c r="L66" s="22">
        <f t="shared" si="3"/>
        <v>103073.79</v>
      </c>
      <c r="M66" s="56"/>
      <c r="N66" s="56"/>
      <c r="O66" s="56"/>
      <c r="P66" s="56"/>
    </row>
    <row r="67" spans="1:16" ht="10.5">
      <c r="A67" s="20">
        <v>30773</v>
      </c>
      <c r="B67" s="46" t="s">
        <v>5</v>
      </c>
      <c r="C67" s="47"/>
      <c r="D67" s="48">
        <f t="shared" si="2"/>
        <v>103073.79</v>
      </c>
      <c r="E67" s="49">
        <v>1</v>
      </c>
      <c r="F67" s="49">
        <v>1</v>
      </c>
      <c r="G67" s="48">
        <v>0</v>
      </c>
      <c r="H67" s="49">
        <v>1</v>
      </c>
      <c r="I67" s="48">
        <v>0</v>
      </c>
      <c r="J67" s="49">
        <v>0</v>
      </c>
      <c r="K67" s="48">
        <v>0</v>
      </c>
      <c r="L67" s="22">
        <f t="shared" si="3"/>
        <v>103073.79</v>
      </c>
      <c r="M67" s="56"/>
      <c r="N67" s="56"/>
      <c r="O67" s="56"/>
      <c r="P67" s="56"/>
    </row>
    <row r="68" spans="1:16" ht="10.5">
      <c r="A68" s="20">
        <v>30803</v>
      </c>
      <c r="B68" s="46" t="s">
        <v>5</v>
      </c>
      <c r="C68" s="47" t="s">
        <v>110</v>
      </c>
      <c r="D68" s="48">
        <f t="shared" si="2"/>
        <v>103073.79</v>
      </c>
      <c r="E68" s="49">
        <v>1.701</v>
      </c>
      <c r="F68" s="49">
        <v>1.5608</v>
      </c>
      <c r="G68" s="48">
        <v>24024.67</v>
      </c>
      <c r="H68" s="49">
        <v>1.4206</v>
      </c>
      <c r="I68" s="48">
        <v>80082.24</v>
      </c>
      <c r="J68" s="49">
        <v>1</v>
      </c>
      <c r="K68" s="48">
        <v>140143.92</v>
      </c>
      <c r="L68" s="22">
        <f>IF(D68&lt;=M68,D68*E68,IF(D68&lt;=N68,D68*F68+G68,IF(D68&lt;=O68,D68*H68+I68,IF(D68&lt;=P68,D68*J68+K68))))</f>
        <v>175328.52</v>
      </c>
      <c r="M68" s="56">
        <v>171360</v>
      </c>
      <c r="N68" s="56">
        <v>399841</v>
      </c>
      <c r="O68" s="56">
        <v>856800</v>
      </c>
      <c r="P68" s="56">
        <f>O68+0.01</f>
        <v>856800.01</v>
      </c>
    </row>
    <row r="69" spans="1:16" ht="10.5">
      <c r="A69" s="20">
        <v>30834</v>
      </c>
      <c r="B69" s="46" t="s">
        <v>5</v>
      </c>
      <c r="C69" s="47"/>
      <c r="D69" s="48">
        <f t="shared" si="2"/>
        <v>175328.52</v>
      </c>
      <c r="E69" s="49">
        <v>1</v>
      </c>
      <c r="F69" s="49">
        <v>1</v>
      </c>
      <c r="G69" s="48">
        <v>0</v>
      </c>
      <c r="H69" s="49">
        <v>0</v>
      </c>
      <c r="I69" s="48">
        <v>0</v>
      </c>
      <c r="J69" s="49">
        <v>0</v>
      </c>
      <c r="K69" s="48">
        <v>0</v>
      </c>
      <c r="L69" s="22">
        <f t="shared" si="3"/>
        <v>175328.52</v>
      </c>
      <c r="M69" s="56"/>
      <c r="N69" s="56"/>
      <c r="O69" s="56"/>
      <c r="P69" s="56"/>
    </row>
    <row r="70" spans="1:16" ht="10.5">
      <c r="A70" s="20">
        <v>30864</v>
      </c>
      <c r="B70" s="46" t="s">
        <v>5</v>
      </c>
      <c r="C70" s="47"/>
      <c r="D70" s="48">
        <f t="shared" si="2"/>
        <v>175328.52</v>
      </c>
      <c r="E70" s="49">
        <v>1</v>
      </c>
      <c r="F70" s="49">
        <v>1</v>
      </c>
      <c r="G70" s="48">
        <v>0</v>
      </c>
      <c r="H70" s="49">
        <v>0</v>
      </c>
      <c r="I70" s="48">
        <v>0</v>
      </c>
      <c r="J70" s="49">
        <v>0</v>
      </c>
      <c r="K70" s="48">
        <v>0</v>
      </c>
      <c r="L70" s="22">
        <f t="shared" si="3"/>
        <v>175328.52</v>
      </c>
      <c r="M70" s="56"/>
      <c r="N70" s="56"/>
      <c r="O70" s="56"/>
      <c r="P70" s="56"/>
    </row>
    <row r="71" spans="1:16" ht="10.5">
      <c r="A71" s="20">
        <v>30895</v>
      </c>
      <c r="B71" s="46" t="s">
        <v>5</v>
      </c>
      <c r="C71" s="47"/>
      <c r="D71" s="48">
        <f t="shared" si="2"/>
        <v>175328.52</v>
      </c>
      <c r="E71" s="49">
        <v>1</v>
      </c>
      <c r="F71" s="49">
        <v>1</v>
      </c>
      <c r="G71" s="48">
        <v>0</v>
      </c>
      <c r="H71" s="49">
        <v>0</v>
      </c>
      <c r="I71" s="48">
        <v>0</v>
      </c>
      <c r="J71" s="49">
        <v>0</v>
      </c>
      <c r="K71" s="48">
        <v>0</v>
      </c>
      <c r="L71" s="22">
        <f t="shared" si="3"/>
        <v>175328.52</v>
      </c>
      <c r="M71" s="56"/>
      <c r="N71" s="56"/>
      <c r="O71" s="56"/>
      <c r="P71" s="56"/>
    </row>
    <row r="72" spans="1:16" ht="10.5">
      <c r="A72" s="20">
        <v>30926</v>
      </c>
      <c r="B72" s="46" t="s">
        <v>5</v>
      </c>
      <c r="C72" s="47"/>
      <c r="D72" s="48">
        <f t="shared" si="2"/>
        <v>175328.52</v>
      </c>
      <c r="E72" s="49">
        <v>1</v>
      </c>
      <c r="F72" s="49">
        <v>1</v>
      </c>
      <c r="G72" s="48">
        <v>0</v>
      </c>
      <c r="H72" s="49">
        <v>0</v>
      </c>
      <c r="I72" s="48">
        <v>0</v>
      </c>
      <c r="J72" s="49">
        <v>0</v>
      </c>
      <c r="K72" s="48">
        <v>0</v>
      </c>
      <c r="L72" s="22">
        <f t="shared" si="3"/>
        <v>175328.52</v>
      </c>
      <c r="M72" s="56"/>
      <c r="N72" s="56"/>
      <c r="O72" s="56"/>
      <c r="P72" s="56"/>
    </row>
    <row r="73" spans="1:16" ht="10.5">
      <c r="A73" s="20">
        <v>30956</v>
      </c>
      <c r="B73" s="46" t="s">
        <v>5</v>
      </c>
      <c r="C73" s="47"/>
      <c r="D73" s="48">
        <f t="shared" si="2"/>
        <v>175328.52</v>
      </c>
      <c r="E73" s="49">
        <v>1</v>
      </c>
      <c r="F73" s="49">
        <v>1</v>
      </c>
      <c r="G73" s="48">
        <v>0</v>
      </c>
      <c r="H73" s="49">
        <v>0</v>
      </c>
      <c r="I73" s="48">
        <v>0</v>
      </c>
      <c r="J73" s="49">
        <v>0</v>
      </c>
      <c r="K73" s="48">
        <v>0</v>
      </c>
      <c r="L73" s="22">
        <f t="shared" si="3"/>
        <v>175328.52</v>
      </c>
      <c r="M73" s="56"/>
      <c r="N73" s="56"/>
      <c r="O73" s="56"/>
      <c r="P73" s="56"/>
    </row>
    <row r="74" spans="1:16" ht="10.5">
      <c r="A74" s="20">
        <v>30987</v>
      </c>
      <c r="B74" s="46" t="s">
        <v>5</v>
      </c>
      <c r="C74" s="47" t="s">
        <v>111</v>
      </c>
      <c r="D74" s="48">
        <f t="shared" si="2"/>
        <v>175328.52</v>
      </c>
      <c r="E74" s="49">
        <v>1.713</v>
      </c>
      <c r="F74" s="49">
        <v>1.606</v>
      </c>
      <c r="G74" s="48">
        <v>53441</v>
      </c>
      <c r="H74" s="49">
        <v>0</v>
      </c>
      <c r="I74" s="48">
        <v>0</v>
      </c>
      <c r="J74" s="49">
        <v>0</v>
      </c>
      <c r="K74" s="48">
        <v>0</v>
      </c>
      <c r="L74" s="22">
        <f>IF(D74&lt;=M74,D74*E74,IF(D74&lt;=N74,D74*F74+G74))</f>
        <v>300337.75</v>
      </c>
      <c r="M74" s="56">
        <v>499680</v>
      </c>
      <c r="N74" s="56">
        <v>499680</v>
      </c>
      <c r="O74" s="56"/>
      <c r="P74" s="56"/>
    </row>
    <row r="75" spans="1:12" ht="10.5">
      <c r="A75" s="20">
        <v>31017</v>
      </c>
      <c r="B75" s="46" t="s">
        <v>5</v>
      </c>
      <c r="C75" s="47"/>
      <c r="D75" s="48">
        <f t="shared" si="2"/>
        <v>300337.75</v>
      </c>
      <c r="E75" s="49">
        <v>0</v>
      </c>
      <c r="F75" s="49">
        <v>0</v>
      </c>
      <c r="G75" s="48">
        <v>0</v>
      </c>
      <c r="H75" s="49">
        <v>0</v>
      </c>
      <c r="I75" s="48">
        <v>0</v>
      </c>
      <c r="J75" s="115">
        <v>1</v>
      </c>
      <c r="K75" s="48">
        <v>0</v>
      </c>
      <c r="L75" s="22">
        <f aca="true" t="shared" si="4" ref="L75:L126">D75*J75</f>
        <v>300337.75</v>
      </c>
    </row>
    <row r="76" spans="1:12" ht="10.5">
      <c r="A76" s="20">
        <v>31048</v>
      </c>
      <c r="B76" s="46" t="s">
        <v>5</v>
      </c>
      <c r="C76" s="47"/>
      <c r="D76" s="48">
        <f t="shared" si="2"/>
        <v>300337.75</v>
      </c>
      <c r="E76" s="49">
        <v>0</v>
      </c>
      <c r="F76" s="49">
        <v>0</v>
      </c>
      <c r="G76" s="48">
        <v>0</v>
      </c>
      <c r="H76" s="49">
        <v>0</v>
      </c>
      <c r="I76" s="48">
        <v>0</v>
      </c>
      <c r="J76" s="115">
        <v>1</v>
      </c>
      <c r="K76" s="48">
        <v>0</v>
      </c>
      <c r="L76" s="22">
        <f t="shared" si="4"/>
        <v>300337.75</v>
      </c>
    </row>
    <row r="77" spans="1:12" ht="10.5">
      <c r="A77" s="20">
        <v>31079</v>
      </c>
      <c r="B77" s="46" t="s">
        <v>5</v>
      </c>
      <c r="C77" s="47"/>
      <c r="D77" s="48">
        <f t="shared" si="2"/>
        <v>300337.75</v>
      </c>
      <c r="E77" s="49">
        <v>0</v>
      </c>
      <c r="F77" s="49">
        <v>0</v>
      </c>
      <c r="G77" s="48">
        <v>0</v>
      </c>
      <c r="H77" s="49">
        <v>0</v>
      </c>
      <c r="I77" s="48">
        <v>0</v>
      </c>
      <c r="J77" s="115">
        <v>1</v>
      </c>
      <c r="K77" s="48">
        <v>0</v>
      </c>
      <c r="L77" s="22">
        <f t="shared" si="4"/>
        <v>300337.75</v>
      </c>
    </row>
    <row r="78" spans="1:12" ht="10.5">
      <c r="A78" s="20">
        <v>31107</v>
      </c>
      <c r="B78" s="46" t="s">
        <v>5</v>
      </c>
      <c r="C78" s="47"/>
      <c r="D78" s="48">
        <f t="shared" si="2"/>
        <v>300337.75</v>
      </c>
      <c r="E78" s="49">
        <v>0</v>
      </c>
      <c r="F78" s="49">
        <v>0</v>
      </c>
      <c r="G78" s="48">
        <v>0</v>
      </c>
      <c r="H78" s="49">
        <v>0</v>
      </c>
      <c r="I78" s="48">
        <v>0</v>
      </c>
      <c r="J78" s="115">
        <v>1</v>
      </c>
      <c r="K78" s="48">
        <v>0</v>
      </c>
      <c r="L78" s="22">
        <f t="shared" si="4"/>
        <v>300337.75</v>
      </c>
    </row>
    <row r="79" spans="1:12" ht="10.5">
      <c r="A79" s="20">
        <v>31138</v>
      </c>
      <c r="B79" s="46" t="s">
        <v>5</v>
      </c>
      <c r="C79" s="47"/>
      <c r="D79" s="48">
        <f t="shared" si="2"/>
        <v>300337.75</v>
      </c>
      <c r="E79" s="49">
        <v>0</v>
      </c>
      <c r="F79" s="49">
        <v>0</v>
      </c>
      <c r="G79" s="48">
        <v>0</v>
      </c>
      <c r="H79" s="49">
        <v>0</v>
      </c>
      <c r="I79" s="48">
        <v>0</v>
      </c>
      <c r="J79" s="115">
        <v>1</v>
      </c>
      <c r="K79" s="48">
        <v>0</v>
      </c>
      <c r="L79" s="22">
        <f t="shared" si="4"/>
        <v>300337.75</v>
      </c>
    </row>
    <row r="80" spans="1:12" ht="10.5">
      <c r="A80" s="20">
        <v>31168</v>
      </c>
      <c r="B80" s="46" t="s">
        <v>5</v>
      </c>
      <c r="C80" s="47" t="s">
        <v>112</v>
      </c>
      <c r="D80" s="48">
        <f t="shared" si="2"/>
        <v>300337.75</v>
      </c>
      <c r="E80" s="49">
        <v>0</v>
      </c>
      <c r="F80" s="49">
        <v>0</v>
      </c>
      <c r="G80" s="48">
        <v>0</v>
      </c>
      <c r="H80" s="49">
        <v>0</v>
      </c>
      <c r="I80" s="48">
        <v>0</v>
      </c>
      <c r="J80" s="115">
        <v>1.89</v>
      </c>
      <c r="K80" s="48">
        <v>0</v>
      </c>
      <c r="L80" s="22">
        <f>D80*J80</f>
        <v>567638.35</v>
      </c>
    </row>
    <row r="81" spans="1:12" ht="10.5">
      <c r="A81" s="20">
        <v>31199</v>
      </c>
      <c r="B81" s="46" t="s">
        <v>5</v>
      </c>
      <c r="C81" s="47"/>
      <c r="D81" s="48">
        <f t="shared" si="2"/>
        <v>567638.35</v>
      </c>
      <c r="E81" s="49">
        <v>0</v>
      </c>
      <c r="F81" s="49">
        <v>0</v>
      </c>
      <c r="G81" s="48">
        <v>0</v>
      </c>
      <c r="H81" s="49">
        <v>0</v>
      </c>
      <c r="I81" s="48">
        <v>0</v>
      </c>
      <c r="J81" s="115">
        <v>1</v>
      </c>
      <c r="K81" s="48">
        <v>0</v>
      </c>
      <c r="L81" s="22">
        <f>D81*J81</f>
        <v>567638.35</v>
      </c>
    </row>
    <row r="82" spans="1:12" ht="10.5">
      <c r="A82" s="20">
        <v>31229</v>
      </c>
      <c r="B82" s="46" t="s">
        <v>5</v>
      </c>
      <c r="C82" s="47"/>
      <c r="D82" s="48">
        <f t="shared" si="2"/>
        <v>567638.35</v>
      </c>
      <c r="E82" s="49">
        <v>0</v>
      </c>
      <c r="F82" s="49">
        <v>0</v>
      </c>
      <c r="G82" s="48">
        <v>0</v>
      </c>
      <c r="H82" s="49">
        <v>0</v>
      </c>
      <c r="I82" s="48">
        <v>0</v>
      </c>
      <c r="J82" s="115">
        <v>1</v>
      </c>
      <c r="K82" s="48">
        <v>0</v>
      </c>
      <c r="L82" s="22">
        <f>D82*J82</f>
        <v>567638.35</v>
      </c>
    </row>
    <row r="83" spans="1:12" ht="10.5">
      <c r="A83" s="20">
        <v>31260</v>
      </c>
      <c r="B83" s="46" t="s">
        <v>5</v>
      </c>
      <c r="C83" s="47"/>
      <c r="D83" s="48">
        <f t="shared" si="2"/>
        <v>567638.35</v>
      </c>
      <c r="E83" s="49">
        <v>0</v>
      </c>
      <c r="F83" s="49">
        <v>0</v>
      </c>
      <c r="G83" s="48">
        <v>0</v>
      </c>
      <c r="H83" s="49">
        <v>0</v>
      </c>
      <c r="I83" s="48">
        <v>0</v>
      </c>
      <c r="J83" s="115">
        <v>1</v>
      </c>
      <c r="K83" s="48">
        <v>0</v>
      </c>
      <c r="L83" s="22">
        <f>D83*J83</f>
        <v>567638.35</v>
      </c>
    </row>
    <row r="84" spans="1:12" ht="10.5">
      <c r="A84" s="20">
        <v>31291</v>
      </c>
      <c r="B84" s="46" t="s">
        <v>5</v>
      </c>
      <c r="C84" s="47"/>
      <c r="D84" s="48">
        <f t="shared" si="2"/>
        <v>567638.35</v>
      </c>
      <c r="E84" s="49">
        <v>0</v>
      </c>
      <c r="F84" s="49">
        <v>0</v>
      </c>
      <c r="G84" s="48">
        <v>0</v>
      </c>
      <c r="H84" s="49">
        <v>0</v>
      </c>
      <c r="I84" s="48">
        <v>0</v>
      </c>
      <c r="J84" s="115">
        <v>1</v>
      </c>
      <c r="K84" s="48">
        <v>0</v>
      </c>
      <c r="L84" s="22">
        <f>D84*J84</f>
        <v>567638.35</v>
      </c>
    </row>
    <row r="85" spans="1:12" ht="10.5">
      <c r="A85" s="20">
        <v>31321</v>
      </c>
      <c r="B85" s="46" t="s">
        <v>5</v>
      </c>
      <c r="C85" s="47"/>
      <c r="D85" s="48">
        <f t="shared" si="2"/>
        <v>567638.35</v>
      </c>
      <c r="E85" s="49">
        <v>0</v>
      </c>
      <c r="F85" s="49">
        <v>0</v>
      </c>
      <c r="G85" s="48">
        <v>0</v>
      </c>
      <c r="H85" s="49">
        <v>0</v>
      </c>
      <c r="I85" s="48">
        <v>0</v>
      </c>
      <c r="J85" s="115">
        <v>1</v>
      </c>
      <c r="K85" s="48">
        <v>0</v>
      </c>
      <c r="L85" s="22">
        <f t="shared" si="4"/>
        <v>567638.35</v>
      </c>
    </row>
    <row r="86" spans="1:12" ht="10.5">
      <c r="A86" s="20">
        <v>31352</v>
      </c>
      <c r="B86" s="46" t="s">
        <v>5</v>
      </c>
      <c r="C86" s="47" t="s">
        <v>113</v>
      </c>
      <c r="D86" s="48">
        <f t="shared" si="2"/>
        <v>567638.35</v>
      </c>
      <c r="E86" s="49">
        <v>0</v>
      </c>
      <c r="F86" s="49">
        <v>0</v>
      </c>
      <c r="G86" s="48">
        <v>0</v>
      </c>
      <c r="H86" s="49">
        <v>0</v>
      </c>
      <c r="I86" s="48">
        <v>0</v>
      </c>
      <c r="J86" s="115">
        <v>1.703</v>
      </c>
      <c r="K86" s="48">
        <v>0</v>
      </c>
      <c r="L86" s="22">
        <f t="shared" si="4"/>
        <v>966688.11</v>
      </c>
    </row>
    <row r="87" spans="1:12" ht="10.5">
      <c r="A87" s="20">
        <v>31382</v>
      </c>
      <c r="B87" s="46" t="s">
        <v>5</v>
      </c>
      <c r="C87" s="47"/>
      <c r="D87" s="48">
        <f t="shared" si="2"/>
        <v>966688.11</v>
      </c>
      <c r="E87" s="49">
        <v>0</v>
      </c>
      <c r="F87" s="49">
        <v>0</v>
      </c>
      <c r="G87" s="48">
        <v>0</v>
      </c>
      <c r="H87" s="49">
        <v>0</v>
      </c>
      <c r="I87" s="48">
        <v>0</v>
      </c>
      <c r="J87" s="115">
        <v>1</v>
      </c>
      <c r="K87" s="48">
        <v>0</v>
      </c>
      <c r="L87" s="22">
        <f t="shared" si="4"/>
        <v>966688.11</v>
      </c>
    </row>
    <row r="88" spans="1:12" ht="10.5">
      <c r="A88" s="20">
        <v>31413</v>
      </c>
      <c r="B88" s="46" t="s">
        <v>5</v>
      </c>
      <c r="C88" s="47"/>
      <c r="D88" s="48">
        <f t="shared" si="2"/>
        <v>966688.11</v>
      </c>
      <c r="E88" s="49">
        <v>0</v>
      </c>
      <c r="F88" s="49">
        <v>0</v>
      </c>
      <c r="G88" s="48">
        <v>0</v>
      </c>
      <c r="H88" s="49">
        <v>0</v>
      </c>
      <c r="I88" s="48">
        <v>0</v>
      </c>
      <c r="J88" s="115">
        <v>1</v>
      </c>
      <c r="K88" s="48">
        <v>0</v>
      </c>
      <c r="L88" s="22">
        <f t="shared" si="4"/>
        <v>966688.11</v>
      </c>
    </row>
    <row r="89" spans="1:12" ht="10.5">
      <c r="A89" s="20">
        <v>31444</v>
      </c>
      <c r="B89" s="46" t="s">
        <v>5</v>
      </c>
      <c r="C89" s="47"/>
      <c r="D89" s="48">
        <f t="shared" si="2"/>
        <v>966688.11</v>
      </c>
      <c r="E89" s="49">
        <v>0</v>
      </c>
      <c r="F89" s="49">
        <v>0</v>
      </c>
      <c r="G89" s="48">
        <v>0</v>
      </c>
      <c r="H89" s="49">
        <v>0</v>
      </c>
      <c r="I89" s="48">
        <v>0</v>
      </c>
      <c r="J89" s="115">
        <v>1</v>
      </c>
      <c r="K89" s="48">
        <v>0</v>
      </c>
      <c r="L89" s="22">
        <f t="shared" si="4"/>
        <v>966688.11</v>
      </c>
    </row>
    <row r="90" spans="1:12" ht="10.5">
      <c r="A90" s="20">
        <v>31472</v>
      </c>
      <c r="B90" s="46" t="s">
        <v>5</v>
      </c>
      <c r="C90" s="47" t="s">
        <v>114</v>
      </c>
      <c r="D90" s="48">
        <f>L89/1000</f>
        <v>966.69</v>
      </c>
      <c r="E90" s="49">
        <v>0</v>
      </c>
      <c r="F90" s="49">
        <v>0</v>
      </c>
      <c r="G90" s="48">
        <v>0</v>
      </c>
      <c r="H90" s="49">
        <v>0</v>
      </c>
      <c r="I90" s="48">
        <v>0</v>
      </c>
      <c r="J90" s="115">
        <v>1.2673</v>
      </c>
      <c r="K90" s="48">
        <v>0</v>
      </c>
      <c r="L90" s="22">
        <f t="shared" si="4"/>
        <v>1225.09</v>
      </c>
    </row>
    <row r="91" spans="1:12" ht="10.5">
      <c r="A91" s="20">
        <v>31503</v>
      </c>
      <c r="B91" s="46" t="s">
        <v>5</v>
      </c>
      <c r="C91" s="47"/>
      <c r="D91" s="48">
        <f t="shared" si="2"/>
        <v>1225.09</v>
      </c>
      <c r="E91" s="49">
        <v>0</v>
      </c>
      <c r="F91" s="49">
        <v>0</v>
      </c>
      <c r="G91" s="48">
        <v>0</v>
      </c>
      <c r="H91" s="49">
        <v>0</v>
      </c>
      <c r="I91" s="48">
        <v>0</v>
      </c>
      <c r="J91" s="115">
        <v>1</v>
      </c>
      <c r="K91" s="48">
        <v>0</v>
      </c>
      <c r="L91" s="22">
        <f t="shared" si="4"/>
        <v>1225.09</v>
      </c>
    </row>
    <row r="92" spans="1:12" ht="10.5">
      <c r="A92" s="20">
        <v>31533</v>
      </c>
      <c r="B92" s="46" t="s">
        <v>5</v>
      </c>
      <c r="C92" s="47"/>
      <c r="D92" s="48">
        <f t="shared" si="2"/>
        <v>1225.09</v>
      </c>
      <c r="E92" s="49">
        <v>0</v>
      </c>
      <c r="F92" s="49">
        <v>0</v>
      </c>
      <c r="G92" s="48">
        <v>0</v>
      </c>
      <c r="H92" s="49">
        <v>0</v>
      </c>
      <c r="I92" s="48">
        <v>0</v>
      </c>
      <c r="J92" s="115">
        <v>1</v>
      </c>
      <c r="K92" s="48">
        <v>0</v>
      </c>
      <c r="L92" s="22">
        <f t="shared" si="4"/>
        <v>1225.09</v>
      </c>
    </row>
    <row r="93" spans="1:12" ht="10.5">
      <c r="A93" s="20">
        <v>31564</v>
      </c>
      <c r="B93" s="46" t="s">
        <v>5</v>
      </c>
      <c r="C93" s="47"/>
      <c r="D93" s="48">
        <f t="shared" si="2"/>
        <v>1225.09</v>
      </c>
      <c r="E93" s="49">
        <v>0</v>
      </c>
      <c r="F93" s="49">
        <v>0</v>
      </c>
      <c r="G93" s="48">
        <v>0</v>
      </c>
      <c r="H93" s="49">
        <v>0</v>
      </c>
      <c r="I93" s="48">
        <v>0</v>
      </c>
      <c r="J93" s="115">
        <v>1</v>
      </c>
      <c r="K93" s="48">
        <v>0</v>
      </c>
      <c r="L93" s="22">
        <f t="shared" si="4"/>
        <v>1225.09</v>
      </c>
    </row>
    <row r="94" spans="1:12" ht="10.5">
      <c r="A94" s="20">
        <v>31594</v>
      </c>
      <c r="B94" s="46" t="s">
        <v>5</v>
      </c>
      <c r="C94" s="47"/>
      <c r="D94" s="48">
        <f t="shared" si="2"/>
        <v>1225.09</v>
      </c>
      <c r="E94" s="49">
        <v>0</v>
      </c>
      <c r="F94" s="49">
        <v>0</v>
      </c>
      <c r="G94" s="48">
        <v>0</v>
      </c>
      <c r="H94" s="49">
        <v>0</v>
      </c>
      <c r="I94" s="48">
        <v>0</v>
      </c>
      <c r="J94" s="115">
        <v>1</v>
      </c>
      <c r="K94" s="48">
        <v>0</v>
      </c>
      <c r="L94" s="22">
        <f t="shared" si="4"/>
        <v>1225.09</v>
      </c>
    </row>
    <row r="95" spans="1:12" ht="10.5">
      <c r="A95" s="20">
        <v>31625</v>
      </c>
      <c r="B95" s="46" t="s">
        <v>5</v>
      </c>
      <c r="C95" s="47"/>
      <c r="D95" s="48">
        <f t="shared" si="2"/>
        <v>1225.09</v>
      </c>
      <c r="E95" s="49">
        <v>0</v>
      </c>
      <c r="F95" s="49">
        <v>0</v>
      </c>
      <c r="G95" s="48">
        <v>0</v>
      </c>
      <c r="H95" s="49">
        <v>0</v>
      </c>
      <c r="I95" s="48">
        <v>0</v>
      </c>
      <c r="J95" s="115">
        <v>1</v>
      </c>
      <c r="K95" s="48">
        <v>0</v>
      </c>
      <c r="L95" s="22">
        <f t="shared" si="4"/>
        <v>1225.09</v>
      </c>
    </row>
    <row r="96" spans="1:12" ht="10.5">
      <c r="A96" s="20">
        <v>31656</v>
      </c>
      <c r="B96" s="46" t="s">
        <v>5</v>
      </c>
      <c r="C96" s="47"/>
      <c r="D96" s="48">
        <f t="shared" si="2"/>
        <v>1225.09</v>
      </c>
      <c r="E96" s="49">
        <v>0</v>
      </c>
      <c r="F96" s="49">
        <v>0</v>
      </c>
      <c r="G96" s="48">
        <v>0</v>
      </c>
      <c r="H96" s="49">
        <v>0</v>
      </c>
      <c r="I96" s="48">
        <v>0</v>
      </c>
      <c r="J96" s="115">
        <v>1</v>
      </c>
      <c r="K96" s="48">
        <v>0</v>
      </c>
      <c r="L96" s="22">
        <f t="shared" si="4"/>
        <v>1225.09</v>
      </c>
    </row>
    <row r="97" spans="1:12" ht="10.5">
      <c r="A97" s="20">
        <v>31686</v>
      </c>
      <c r="B97" s="46" t="s">
        <v>5</v>
      </c>
      <c r="C97" s="47"/>
      <c r="D97" s="48">
        <f t="shared" si="2"/>
        <v>1225.09</v>
      </c>
      <c r="E97" s="49">
        <v>0</v>
      </c>
      <c r="F97" s="49">
        <v>0</v>
      </c>
      <c r="G97" s="48">
        <v>0</v>
      </c>
      <c r="H97" s="49">
        <v>0</v>
      </c>
      <c r="I97" s="48">
        <v>0</v>
      </c>
      <c r="J97" s="115">
        <v>1</v>
      </c>
      <c r="K97" s="48">
        <v>0</v>
      </c>
      <c r="L97" s="22">
        <f t="shared" si="4"/>
        <v>1225.09</v>
      </c>
    </row>
    <row r="98" spans="1:12" ht="10.5">
      <c r="A98" s="20">
        <v>31717</v>
      </c>
      <c r="B98" s="46" t="s">
        <v>5</v>
      </c>
      <c r="C98" s="47"/>
      <c r="D98" s="48">
        <f aca="true" t="shared" si="5" ref="D98:D123">L97</f>
        <v>1225.09</v>
      </c>
      <c r="E98" s="49">
        <v>0</v>
      </c>
      <c r="F98" s="49">
        <v>0</v>
      </c>
      <c r="G98" s="48">
        <v>0</v>
      </c>
      <c r="H98" s="49">
        <v>0</v>
      </c>
      <c r="I98" s="48">
        <v>0</v>
      </c>
      <c r="J98" s="115">
        <v>1</v>
      </c>
      <c r="K98" s="48">
        <v>0</v>
      </c>
      <c r="L98" s="22">
        <f t="shared" si="4"/>
        <v>1225.09</v>
      </c>
    </row>
    <row r="99" spans="1:12" ht="10.5">
      <c r="A99" s="20">
        <v>31747</v>
      </c>
      <c r="B99" s="46" t="s">
        <v>5</v>
      </c>
      <c r="C99" s="47"/>
      <c r="D99" s="48">
        <f t="shared" si="5"/>
        <v>1225.09</v>
      </c>
      <c r="E99" s="49">
        <v>0</v>
      </c>
      <c r="F99" s="49">
        <v>0</v>
      </c>
      <c r="G99" s="48">
        <v>0</v>
      </c>
      <c r="H99" s="49">
        <v>0</v>
      </c>
      <c r="I99" s="48">
        <v>0</v>
      </c>
      <c r="J99" s="115">
        <v>1</v>
      </c>
      <c r="K99" s="48">
        <v>0</v>
      </c>
      <c r="L99" s="22">
        <f t="shared" si="4"/>
        <v>1225.09</v>
      </c>
    </row>
    <row r="100" spans="1:12" ht="10.5">
      <c r="A100" s="20">
        <v>31778</v>
      </c>
      <c r="B100" s="46" t="s">
        <v>5</v>
      </c>
      <c r="C100" s="47" t="s">
        <v>115</v>
      </c>
      <c r="D100" s="48">
        <f t="shared" si="5"/>
        <v>1225.09</v>
      </c>
      <c r="E100" s="49">
        <v>0</v>
      </c>
      <c r="F100" s="49">
        <v>0</v>
      </c>
      <c r="G100" s="48">
        <v>0</v>
      </c>
      <c r="H100" s="49">
        <v>0</v>
      </c>
      <c r="I100" s="48">
        <v>0</v>
      </c>
      <c r="J100" s="115">
        <v>1.2</v>
      </c>
      <c r="K100" s="48">
        <v>0</v>
      </c>
      <c r="L100" s="22">
        <f t="shared" si="4"/>
        <v>1470.11</v>
      </c>
    </row>
    <row r="101" spans="1:12" ht="10.5">
      <c r="A101" s="20">
        <v>31809</v>
      </c>
      <c r="B101" s="46" t="s">
        <v>5</v>
      </c>
      <c r="C101" s="47"/>
      <c r="D101" s="48">
        <f t="shared" si="5"/>
        <v>1470.11</v>
      </c>
      <c r="E101" s="49">
        <v>0</v>
      </c>
      <c r="F101" s="49">
        <v>0</v>
      </c>
      <c r="G101" s="48">
        <v>0</v>
      </c>
      <c r="H101" s="49">
        <v>0</v>
      </c>
      <c r="I101" s="48">
        <v>0</v>
      </c>
      <c r="J101" s="115">
        <v>1</v>
      </c>
      <c r="K101" s="48">
        <v>0</v>
      </c>
      <c r="L101" s="22">
        <f t="shared" si="4"/>
        <v>1470.11</v>
      </c>
    </row>
    <row r="102" spans="1:12" ht="10.5">
      <c r="A102" s="20">
        <v>31837</v>
      </c>
      <c r="B102" s="46" t="s">
        <v>5</v>
      </c>
      <c r="C102" s="47" t="s">
        <v>116</v>
      </c>
      <c r="D102" s="48">
        <f t="shared" si="5"/>
        <v>1470.11</v>
      </c>
      <c r="E102" s="49">
        <v>0</v>
      </c>
      <c r="F102" s="49">
        <v>0</v>
      </c>
      <c r="G102" s="48">
        <v>0</v>
      </c>
      <c r="H102" s="49">
        <v>0</v>
      </c>
      <c r="I102" s="48">
        <v>0</v>
      </c>
      <c r="J102" s="115">
        <v>1.4179</v>
      </c>
      <c r="K102" s="48">
        <v>0</v>
      </c>
      <c r="L102" s="22">
        <f t="shared" si="4"/>
        <v>2084.47</v>
      </c>
    </row>
    <row r="103" spans="1:12" ht="10.5">
      <c r="A103" s="20">
        <v>31868</v>
      </c>
      <c r="B103" s="46" t="s">
        <v>5</v>
      </c>
      <c r="C103" s="47"/>
      <c r="D103" s="48">
        <f t="shared" si="5"/>
        <v>2084.47</v>
      </c>
      <c r="E103" s="49">
        <v>0</v>
      </c>
      <c r="F103" s="49">
        <v>0</v>
      </c>
      <c r="G103" s="48">
        <v>0</v>
      </c>
      <c r="H103" s="49">
        <v>0</v>
      </c>
      <c r="I103" s="48">
        <v>0</v>
      </c>
      <c r="J103" s="115">
        <v>1</v>
      </c>
      <c r="K103" s="48">
        <v>0</v>
      </c>
      <c r="L103" s="22">
        <f t="shared" si="4"/>
        <v>2084.47</v>
      </c>
    </row>
    <row r="104" spans="1:12" ht="10.5">
      <c r="A104" s="20">
        <v>31898</v>
      </c>
      <c r="B104" s="46" t="s">
        <v>5</v>
      </c>
      <c r="C104" s="47" t="s">
        <v>117</v>
      </c>
      <c r="D104" s="48">
        <f t="shared" si="5"/>
        <v>2084.47</v>
      </c>
      <c r="E104" s="49">
        <v>0</v>
      </c>
      <c r="F104" s="49">
        <v>0</v>
      </c>
      <c r="G104" s="48">
        <v>0</v>
      </c>
      <c r="H104" s="49">
        <v>0</v>
      </c>
      <c r="I104" s="48">
        <v>0</v>
      </c>
      <c r="J104" s="115">
        <v>1.2</v>
      </c>
      <c r="K104" s="48">
        <v>0</v>
      </c>
      <c r="L104" s="22">
        <f t="shared" si="4"/>
        <v>2501.36</v>
      </c>
    </row>
    <row r="105" spans="1:12" ht="10.5">
      <c r="A105" s="20">
        <v>31929</v>
      </c>
      <c r="B105" s="46" t="s">
        <v>5</v>
      </c>
      <c r="C105" s="47" t="s">
        <v>118</v>
      </c>
      <c r="D105" s="48">
        <f t="shared" si="5"/>
        <v>2501.36</v>
      </c>
      <c r="E105" s="49">
        <v>0</v>
      </c>
      <c r="F105" s="49">
        <v>0</v>
      </c>
      <c r="G105" s="48">
        <v>0</v>
      </c>
      <c r="H105" s="49">
        <v>0</v>
      </c>
      <c r="I105" s="48">
        <v>0</v>
      </c>
      <c r="J105" s="115">
        <v>1.2</v>
      </c>
      <c r="K105" s="48">
        <v>0</v>
      </c>
      <c r="L105" s="22">
        <f t="shared" si="4"/>
        <v>3001.63</v>
      </c>
    </row>
    <row r="106" spans="1:12" ht="10.5">
      <c r="A106" s="20">
        <v>31959</v>
      </c>
      <c r="B106" s="46" t="s">
        <v>5</v>
      </c>
      <c r="C106" s="47"/>
      <c r="D106" s="48">
        <f t="shared" si="5"/>
        <v>3001.63</v>
      </c>
      <c r="E106" s="49">
        <v>0</v>
      </c>
      <c r="F106" s="49">
        <v>0</v>
      </c>
      <c r="G106" s="48">
        <v>0</v>
      </c>
      <c r="H106" s="49">
        <v>0</v>
      </c>
      <c r="I106" s="48">
        <v>0</v>
      </c>
      <c r="J106" s="115">
        <v>1</v>
      </c>
      <c r="K106" s="48">
        <v>0</v>
      </c>
      <c r="L106" s="22">
        <f t="shared" si="4"/>
        <v>3001.63</v>
      </c>
    </row>
    <row r="107" spans="1:12" ht="10.5">
      <c r="A107" s="20">
        <v>31990</v>
      </c>
      <c r="B107" s="46" t="s">
        <v>5</v>
      </c>
      <c r="C107" s="47"/>
      <c r="D107" s="48">
        <f t="shared" si="5"/>
        <v>3001.63</v>
      </c>
      <c r="E107" s="49">
        <v>0</v>
      </c>
      <c r="F107" s="49">
        <v>0</v>
      </c>
      <c r="G107" s="48">
        <v>0</v>
      </c>
      <c r="H107" s="49">
        <v>0</v>
      </c>
      <c r="I107" s="48">
        <v>0</v>
      </c>
      <c r="J107" s="115">
        <v>1</v>
      </c>
      <c r="K107" s="48">
        <v>0</v>
      </c>
      <c r="L107" s="22">
        <f t="shared" si="4"/>
        <v>3001.63</v>
      </c>
    </row>
    <row r="108" spans="1:12" ht="10.5">
      <c r="A108" s="20">
        <v>32021</v>
      </c>
      <c r="B108" s="46" t="s">
        <v>5</v>
      </c>
      <c r="C108" s="47" t="s">
        <v>119</v>
      </c>
      <c r="D108" s="48">
        <f t="shared" si="5"/>
        <v>3001.63</v>
      </c>
      <c r="E108" s="49">
        <v>0</v>
      </c>
      <c r="F108" s="49">
        <v>0</v>
      </c>
      <c r="G108" s="48">
        <v>0</v>
      </c>
      <c r="H108" s="49">
        <v>0</v>
      </c>
      <c r="I108" s="48">
        <v>0</v>
      </c>
      <c r="J108" s="115">
        <v>1.0768</v>
      </c>
      <c r="K108" s="48">
        <v>0</v>
      </c>
      <c r="L108" s="22">
        <f t="shared" si="4"/>
        <v>3232.16</v>
      </c>
    </row>
    <row r="109" spans="1:12" ht="10.5">
      <c r="A109" s="20">
        <v>32051</v>
      </c>
      <c r="B109" s="46" t="s">
        <v>5</v>
      </c>
      <c r="C109" s="47" t="s">
        <v>120</v>
      </c>
      <c r="D109" s="48">
        <f t="shared" si="5"/>
        <v>3232.16</v>
      </c>
      <c r="E109" s="49">
        <v>0</v>
      </c>
      <c r="F109" s="49">
        <v>0</v>
      </c>
      <c r="G109" s="48">
        <v>0</v>
      </c>
      <c r="H109" s="49">
        <v>0</v>
      </c>
      <c r="I109" s="48">
        <v>0</v>
      </c>
      <c r="J109" s="115">
        <v>1.0768</v>
      </c>
      <c r="K109" s="48">
        <v>0</v>
      </c>
      <c r="L109" s="22">
        <f t="shared" si="4"/>
        <v>3480.39</v>
      </c>
    </row>
    <row r="110" spans="1:12" ht="10.5">
      <c r="A110" s="20">
        <v>32082</v>
      </c>
      <c r="B110" s="46" t="s">
        <v>5</v>
      </c>
      <c r="C110" s="47" t="s">
        <v>121</v>
      </c>
      <c r="D110" s="48">
        <f t="shared" si="5"/>
        <v>3480.39</v>
      </c>
      <c r="E110" s="49">
        <v>0</v>
      </c>
      <c r="F110" s="49">
        <v>0</v>
      </c>
      <c r="G110" s="48">
        <v>0</v>
      </c>
      <c r="H110" s="49">
        <v>0</v>
      </c>
      <c r="I110" s="48">
        <v>0</v>
      </c>
      <c r="J110" s="115">
        <v>1.0768</v>
      </c>
      <c r="K110" s="48">
        <v>0</v>
      </c>
      <c r="L110" s="22">
        <f t="shared" si="4"/>
        <v>3747.68</v>
      </c>
    </row>
    <row r="111" spans="1:12" ht="10.5">
      <c r="A111" s="20">
        <v>32112</v>
      </c>
      <c r="B111" s="46" t="s">
        <v>5</v>
      </c>
      <c r="C111" s="47" t="s">
        <v>122</v>
      </c>
      <c r="D111" s="48">
        <f t="shared" si="5"/>
        <v>3747.68</v>
      </c>
      <c r="E111" s="49">
        <v>0</v>
      </c>
      <c r="F111" s="49">
        <v>0</v>
      </c>
      <c r="G111" s="48">
        <v>0</v>
      </c>
      <c r="H111" s="49">
        <v>0</v>
      </c>
      <c r="I111" s="48">
        <v>0</v>
      </c>
      <c r="J111" s="115">
        <v>1.1231</v>
      </c>
      <c r="K111" s="48">
        <v>0</v>
      </c>
      <c r="L111" s="22">
        <f t="shared" si="4"/>
        <v>4209.02</v>
      </c>
    </row>
    <row r="112" spans="1:12" ht="10.5">
      <c r="A112" s="20">
        <v>32143</v>
      </c>
      <c r="B112" s="46" t="s">
        <v>5</v>
      </c>
      <c r="C112" s="47" t="s">
        <v>123</v>
      </c>
      <c r="D112" s="48">
        <f t="shared" si="5"/>
        <v>4209.02</v>
      </c>
      <c r="E112" s="49">
        <v>0</v>
      </c>
      <c r="F112" s="49">
        <v>0</v>
      </c>
      <c r="G112" s="48">
        <v>0</v>
      </c>
      <c r="H112" s="49">
        <v>0</v>
      </c>
      <c r="I112" s="48">
        <v>0</v>
      </c>
      <c r="J112" s="115">
        <v>1.1231</v>
      </c>
      <c r="K112" s="48">
        <v>0</v>
      </c>
      <c r="L112" s="22">
        <f t="shared" si="4"/>
        <v>4727.15</v>
      </c>
    </row>
    <row r="113" spans="1:12" ht="10.5">
      <c r="A113" s="20">
        <v>32174</v>
      </c>
      <c r="B113" s="46" t="s">
        <v>5</v>
      </c>
      <c r="C113" s="47" t="s">
        <v>124</v>
      </c>
      <c r="D113" s="48">
        <f t="shared" si="5"/>
        <v>4727.15</v>
      </c>
      <c r="E113" s="49">
        <v>0</v>
      </c>
      <c r="F113" s="49">
        <v>0</v>
      </c>
      <c r="G113" s="48">
        <v>0</v>
      </c>
      <c r="H113" s="49">
        <v>0</v>
      </c>
      <c r="I113" s="48">
        <v>0</v>
      </c>
      <c r="J113" s="115">
        <v>1.1231</v>
      </c>
      <c r="K113" s="48">
        <v>0</v>
      </c>
      <c r="L113" s="22">
        <f t="shared" si="4"/>
        <v>5309.06</v>
      </c>
    </row>
    <row r="114" spans="1:12" ht="10.5">
      <c r="A114" s="20">
        <v>32203</v>
      </c>
      <c r="B114" s="46" t="s">
        <v>5</v>
      </c>
      <c r="C114" s="47" t="s">
        <v>125</v>
      </c>
      <c r="D114" s="48">
        <f>L103</f>
        <v>2084.47</v>
      </c>
      <c r="E114" s="49">
        <v>0</v>
      </c>
      <c r="F114" s="49">
        <v>0</v>
      </c>
      <c r="G114" s="48">
        <v>0</v>
      </c>
      <c r="H114" s="49">
        <v>0</v>
      </c>
      <c r="I114" s="48">
        <v>0</v>
      </c>
      <c r="J114" s="115">
        <v>4.8112</v>
      </c>
      <c r="K114" s="48">
        <v>0</v>
      </c>
      <c r="L114" s="22">
        <f t="shared" si="4"/>
        <v>10028.8</v>
      </c>
    </row>
    <row r="115" spans="1:12" ht="10.5">
      <c r="A115" s="20">
        <v>32234</v>
      </c>
      <c r="B115" s="46" t="s">
        <v>5</v>
      </c>
      <c r="C115" s="47" t="s">
        <v>126</v>
      </c>
      <c r="D115" s="48">
        <f t="shared" si="5"/>
        <v>10028.8</v>
      </c>
      <c r="E115" s="49">
        <v>0</v>
      </c>
      <c r="F115" s="49">
        <v>0</v>
      </c>
      <c r="G115" s="48">
        <v>0</v>
      </c>
      <c r="H115" s="49">
        <v>0</v>
      </c>
      <c r="I115" s="48">
        <v>0</v>
      </c>
      <c r="J115" s="115">
        <v>1.1619</v>
      </c>
      <c r="K115" s="48">
        <v>0</v>
      </c>
      <c r="L115" s="22">
        <f t="shared" si="4"/>
        <v>11652.46</v>
      </c>
    </row>
    <row r="116" spans="1:12" ht="10.5">
      <c r="A116" s="20">
        <v>32264</v>
      </c>
      <c r="B116" s="46" t="s">
        <v>5</v>
      </c>
      <c r="C116" s="47" t="s">
        <v>127</v>
      </c>
      <c r="D116" s="48">
        <f t="shared" si="5"/>
        <v>11652.46</v>
      </c>
      <c r="E116" s="49">
        <v>0</v>
      </c>
      <c r="F116" s="49">
        <v>0</v>
      </c>
      <c r="G116" s="48">
        <v>0</v>
      </c>
      <c r="H116" s="49">
        <v>0</v>
      </c>
      <c r="I116" s="48">
        <v>0</v>
      </c>
      <c r="J116" s="115">
        <v>1.1619</v>
      </c>
      <c r="K116" s="48">
        <v>0</v>
      </c>
      <c r="L116" s="22">
        <f t="shared" si="4"/>
        <v>13538.99</v>
      </c>
    </row>
    <row r="117" spans="1:12" ht="10.5">
      <c r="A117" s="20">
        <v>32295</v>
      </c>
      <c r="B117" s="46" t="s">
        <v>5</v>
      </c>
      <c r="C117" s="47" t="s">
        <v>128</v>
      </c>
      <c r="D117" s="48">
        <f t="shared" si="5"/>
        <v>13538.99</v>
      </c>
      <c r="E117" s="49">
        <v>0</v>
      </c>
      <c r="F117" s="49">
        <v>0</v>
      </c>
      <c r="G117" s="48">
        <v>0</v>
      </c>
      <c r="H117" s="49">
        <v>0</v>
      </c>
      <c r="I117" s="48">
        <v>0</v>
      </c>
      <c r="J117" s="115">
        <v>1.1768</v>
      </c>
      <c r="K117" s="48">
        <v>0</v>
      </c>
      <c r="L117" s="22">
        <f t="shared" si="4"/>
        <v>15932.68</v>
      </c>
    </row>
    <row r="118" spans="1:12" ht="10.5">
      <c r="A118" s="20">
        <v>32325</v>
      </c>
      <c r="B118" s="46" t="s">
        <v>5</v>
      </c>
      <c r="C118" s="47" t="s">
        <v>129</v>
      </c>
      <c r="D118" s="48">
        <f t="shared" si="5"/>
        <v>15932.68</v>
      </c>
      <c r="E118" s="49">
        <v>0</v>
      </c>
      <c r="F118" s="49">
        <v>0</v>
      </c>
      <c r="G118" s="48">
        <v>0</v>
      </c>
      <c r="H118" s="49">
        <v>0</v>
      </c>
      <c r="I118" s="48">
        <v>0</v>
      </c>
      <c r="J118" s="115">
        <v>1.1768</v>
      </c>
      <c r="K118" s="48">
        <v>0</v>
      </c>
      <c r="L118" s="22">
        <f>D118*J118</f>
        <v>18749.58</v>
      </c>
    </row>
    <row r="119" spans="1:12" ht="10.5">
      <c r="A119" s="20">
        <v>32356</v>
      </c>
      <c r="B119" s="46" t="s">
        <v>5</v>
      </c>
      <c r="C119" s="47" t="s">
        <v>130</v>
      </c>
      <c r="D119" s="48">
        <f t="shared" si="5"/>
        <v>18749.58</v>
      </c>
      <c r="E119" s="49">
        <v>0</v>
      </c>
      <c r="F119" s="49">
        <v>0</v>
      </c>
      <c r="G119" s="48">
        <v>0</v>
      </c>
      <c r="H119" s="49">
        <v>0</v>
      </c>
      <c r="I119" s="48">
        <v>0</v>
      </c>
      <c r="J119" s="115">
        <v>1.1768</v>
      </c>
      <c r="K119" s="48">
        <v>0</v>
      </c>
      <c r="L119" s="22">
        <f t="shared" si="4"/>
        <v>22064.51</v>
      </c>
    </row>
    <row r="120" spans="1:12" ht="10.5">
      <c r="A120" s="20">
        <v>32387</v>
      </c>
      <c r="B120" s="46" t="s">
        <v>5</v>
      </c>
      <c r="C120" s="47" t="s">
        <v>131</v>
      </c>
      <c r="D120" s="48">
        <f t="shared" si="5"/>
        <v>22064.51</v>
      </c>
      <c r="E120" s="49">
        <v>0</v>
      </c>
      <c r="F120" s="49">
        <v>0</v>
      </c>
      <c r="G120" s="48">
        <v>0</v>
      </c>
      <c r="H120" s="49">
        <v>0</v>
      </c>
      <c r="I120" s="48">
        <v>0</v>
      </c>
      <c r="J120" s="115">
        <v>1.2139</v>
      </c>
      <c r="K120" s="48">
        <v>0</v>
      </c>
      <c r="L120" s="22">
        <f t="shared" si="4"/>
        <v>26784.11</v>
      </c>
    </row>
    <row r="121" spans="1:12" ht="10.5">
      <c r="A121" s="20">
        <v>32417</v>
      </c>
      <c r="B121" s="46" t="s">
        <v>5</v>
      </c>
      <c r="C121" s="47" t="s">
        <v>132</v>
      </c>
      <c r="D121" s="48">
        <f t="shared" si="5"/>
        <v>26784.11</v>
      </c>
      <c r="E121" s="49">
        <v>0</v>
      </c>
      <c r="F121" s="49">
        <v>0</v>
      </c>
      <c r="G121" s="48">
        <v>0</v>
      </c>
      <c r="H121" s="49">
        <v>0</v>
      </c>
      <c r="I121" s="48">
        <v>0</v>
      </c>
      <c r="J121" s="115">
        <v>1.2139</v>
      </c>
      <c r="K121" s="48">
        <v>0</v>
      </c>
      <c r="L121" s="22">
        <f t="shared" si="4"/>
        <v>32513.23</v>
      </c>
    </row>
    <row r="122" spans="1:12" ht="10.5">
      <c r="A122" s="20">
        <v>32448</v>
      </c>
      <c r="B122" s="46" t="s">
        <v>5</v>
      </c>
      <c r="C122" s="47" t="s">
        <v>133</v>
      </c>
      <c r="D122" s="48">
        <f t="shared" si="5"/>
        <v>32513.23</v>
      </c>
      <c r="E122" s="49">
        <v>0</v>
      </c>
      <c r="F122" s="49">
        <v>0</v>
      </c>
      <c r="G122" s="48">
        <v>0</v>
      </c>
      <c r="H122" s="49">
        <v>0</v>
      </c>
      <c r="I122" s="48">
        <v>0</v>
      </c>
      <c r="J122" s="115">
        <v>1.2139</v>
      </c>
      <c r="K122" s="48">
        <v>0</v>
      </c>
      <c r="L122" s="22">
        <f t="shared" si="4"/>
        <v>39467.81</v>
      </c>
    </row>
    <row r="123" spans="1:12" ht="10.5">
      <c r="A123" s="20">
        <v>32478</v>
      </c>
      <c r="B123" s="46" t="s">
        <v>5</v>
      </c>
      <c r="C123" s="47" t="s">
        <v>134</v>
      </c>
      <c r="D123" s="48">
        <f t="shared" si="5"/>
        <v>39467.81</v>
      </c>
      <c r="E123" s="49">
        <v>0</v>
      </c>
      <c r="F123" s="49">
        <v>0</v>
      </c>
      <c r="G123" s="48">
        <v>0</v>
      </c>
      <c r="H123" s="49">
        <v>0</v>
      </c>
      <c r="I123" s="48">
        <v>0</v>
      </c>
      <c r="J123" s="115">
        <v>1.2605</v>
      </c>
      <c r="K123" s="48">
        <v>0</v>
      </c>
      <c r="L123" s="22">
        <f t="shared" si="4"/>
        <v>49749.17</v>
      </c>
    </row>
    <row r="124" spans="1:12" ht="10.5">
      <c r="A124" s="20">
        <v>32509</v>
      </c>
      <c r="B124" s="46" t="s">
        <v>5</v>
      </c>
      <c r="C124" s="47" t="s">
        <v>135</v>
      </c>
      <c r="D124" s="48">
        <f>L123/1000</f>
        <v>49.75</v>
      </c>
      <c r="E124" s="49">
        <v>0</v>
      </c>
      <c r="F124" s="49">
        <v>0</v>
      </c>
      <c r="G124" s="48">
        <v>0</v>
      </c>
      <c r="H124" s="49">
        <v>0</v>
      </c>
      <c r="I124" s="48">
        <v>0</v>
      </c>
      <c r="J124" s="115">
        <v>1.2605</v>
      </c>
      <c r="K124" s="48">
        <v>0</v>
      </c>
      <c r="L124" s="22">
        <f t="shared" si="4"/>
        <v>62.71</v>
      </c>
    </row>
    <row r="125" spans="1:12" ht="10.5">
      <c r="A125" s="20">
        <v>32540</v>
      </c>
      <c r="B125" s="46" t="s">
        <v>5</v>
      </c>
      <c r="C125" s="47" t="s">
        <v>136</v>
      </c>
      <c r="D125" s="48">
        <f>L124</f>
        <v>62.71</v>
      </c>
      <c r="E125" s="49">
        <v>0</v>
      </c>
      <c r="F125" s="49">
        <v>0</v>
      </c>
      <c r="G125" s="48">
        <v>0</v>
      </c>
      <c r="H125" s="49">
        <v>0</v>
      </c>
      <c r="I125" s="48">
        <v>0</v>
      </c>
      <c r="J125" s="115">
        <v>1.1436</v>
      </c>
      <c r="K125" s="48">
        <v>0</v>
      </c>
      <c r="L125" s="22">
        <f t="shared" si="4"/>
        <v>71.72</v>
      </c>
    </row>
    <row r="126" spans="1:12" ht="10.5">
      <c r="A126" s="20">
        <v>32568</v>
      </c>
      <c r="B126" s="46" t="s">
        <v>5</v>
      </c>
      <c r="C126" s="47" t="s">
        <v>137</v>
      </c>
      <c r="D126" s="48">
        <f>L125</f>
        <v>71.72</v>
      </c>
      <c r="E126" s="49">
        <v>0</v>
      </c>
      <c r="F126" s="49">
        <v>0</v>
      </c>
      <c r="G126" s="48">
        <v>0</v>
      </c>
      <c r="H126" s="49">
        <v>0</v>
      </c>
      <c r="I126" s="48">
        <v>0</v>
      </c>
      <c r="J126" s="115">
        <v>1.0243</v>
      </c>
      <c r="K126" s="48">
        <v>0</v>
      </c>
      <c r="L126" s="22">
        <f t="shared" si="4"/>
        <v>73.46</v>
      </c>
    </row>
    <row r="128" ht="10.5">
      <c r="A128" s="1" t="s">
        <v>138</v>
      </c>
    </row>
  </sheetData>
  <sheetProtection/>
  <mergeCells count="11">
    <mergeCell ref="E12:K12"/>
    <mergeCell ref="E14:K14"/>
    <mergeCell ref="F15:G15"/>
    <mergeCell ref="F16:G16"/>
    <mergeCell ref="H18:I18"/>
    <mergeCell ref="J15:K15"/>
    <mergeCell ref="J16:K16"/>
    <mergeCell ref="F17:G17"/>
    <mergeCell ref="H15:I15"/>
    <mergeCell ref="H16:I16"/>
    <mergeCell ref="H17:I17"/>
  </mergeCells>
  <printOptions/>
  <pageMargins left="0.44" right="0.37" top="1.38" bottom="0.33" header="1.38" footer="0.49212598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37">
      <selection activeCell="A2" sqref="A2"/>
    </sheetView>
  </sheetViews>
  <sheetFormatPr defaultColWidth="11.421875" defaultRowHeight="12.75"/>
  <cols>
    <col min="1" max="1" width="10.7109375" style="1" customWidth="1"/>
    <col min="2" max="2" width="1.8515625" style="1" customWidth="1"/>
    <col min="3" max="3" width="32.7109375" style="1" customWidth="1"/>
    <col min="4" max="4" width="13.421875" style="1" customWidth="1"/>
    <col min="5" max="5" width="11.7109375" style="25" customWidth="1"/>
    <col min="6" max="6" width="13.28125" style="1" customWidth="1"/>
    <col min="7" max="16384" width="11.421875" style="1" customWidth="1"/>
  </cols>
  <sheetData>
    <row r="1" ht="10.5">
      <c r="A1" s="133"/>
    </row>
    <row r="2" ht="10.5">
      <c r="A2" s="133"/>
    </row>
    <row r="6" ht="10.5">
      <c r="A6" s="1" t="s">
        <v>48</v>
      </c>
    </row>
    <row r="7" ht="10.5">
      <c r="A7" s="1" t="s">
        <v>139</v>
      </c>
    </row>
    <row r="10" ht="10.5">
      <c r="A10" s="1" t="s">
        <v>207</v>
      </c>
    </row>
    <row r="11" spans="1:5" ht="11.25" thickBot="1">
      <c r="A11" s="18"/>
      <c r="B11" s="18"/>
      <c r="C11" s="18"/>
      <c r="D11" s="18"/>
      <c r="E11" s="26"/>
    </row>
    <row r="12" spans="1:6" ht="12" thickBot="1" thickTop="1">
      <c r="A12" s="27" t="s">
        <v>0</v>
      </c>
      <c r="B12" s="27"/>
      <c r="C12" s="27"/>
      <c r="D12" s="19" t="s">
        <v>1</v>
      </c>
      <c r="E12" s="28" t="s">
        <v>2</v>
      </c>
      <c r="F12" s="19" t="s">
        <v>3</v>
      </c>
    </row>
    <row r="13" ht="12" thickBot="1" thickTop="1">
      <c r="B13" s="29"/>
    </row>
    <row r="14" spans="1:6" ht="11.25" thickTop="1">
      <c r="A14" s="30" t="s">
        <v>4</v>
      </c>
      <c r="B14" s="31" t="s">
        <v>5</v>
      </c>
      <c r="C14" s="32" t="s">
        <v>6</v>
      </c>
      <c r="D14" s="32" t="s">
        <v>26</v>
      </c>
      <c r="E14" s="33" t="s">
        <v>140</v>
      </c>
      <c r="F14" s="112" t="s">
        <v>7</v>
      </c>
    </row>
    <row r="15" spans="1:6" ht="10.5">
      <c r="A15" s="35"/>
      <c r="B15" s="36"/>
      <c r="C15" s="37"/>
      <c r="D15" s="37" t="s">
        <v>141</v>
      </c>
      <c r="E15" s="38" t="s">
        <v>142</v>
      </c>
      <c r="F15" s="113" t="s">
        <v>13</v>
      </c>
    </row>
    <row r="16" spans="1:6" ht="10.5">
      <c r="A16" s="35"/>
      <c r="B16" s="36"/>
      <c r="C16" s="37"/>
      <c r="D16" s="37" t="s">
        <v>143</v>
      </c>
      <c r="E16" s="38" t="s">
        <v>141</v>
      </c>
      <c r="F16" s="113" t="s">
        <v>19</v>
      </c>
    </row>
    <row r="17" spans="1:6" ht="10.5">
      <c r="A17" s="35"/>
      <c r="B17" s="36"/>
      <c r="C17" s="37"/>
      <c r="D17" s="37"/>
      <c r="E17" s="38"/>
      <c r="F17" s="113"/>
    </row>
    <row r="18" spans="1:6" ht="10.5">
      <c r="A18" s="35"/>
      <c r="B18" s="36"/>
      <c r="C18" s="37"/>
      <c r="D18" s="37"/>
      <c r="E18" s="38"/>
      <c r="F18" s="113"/>
    </row>
    <row r="19" spans="1:6" ht="11.25" thickBot="1">
      <c r="A19" s="40"/>
      <c r="B19" s="41"/>
      <c r="C19" s="42"/>
      <c r="D19" s="42"/>
      <c r="E19" s="43"/>
      <c r="F19" s="114" t="s">
        <v>20</v>
      </c>
    </row>
    <row r="20" ht="11.25" thickTop="1"/>
    <row r="21" spans="1:6" ht="21">
      <c r="A21" s="116">
        <v>32599</v>
      </c>
      <c r="B21" s="117" t="s">
        <v>5</v>
      </c>
      <c r="C21" s="118" t="s">
        <v>144</v>
      </c>
      <c r="D21" s="48">
        <v>63.9</v>
      </c>
      <c r="E21" s="119">
        <f>'[5]Plan4'!F126/'[2]Plan1'!$H$129</f>
        <v>2</v>
      </c>
      <c r="F21" s="22">
        <f aca="true" t="shared" si="0" ref="F21:F50">D21*E21</f>
        <v>127.8</v>
      </c>
    </row>
    <row r="22" spans="1:7" ht="21">
      <c r="A22" s="116">
        <v>32629</v>
      </c>
      <c r="B22" s="117" t="s">
        <v>5</v>
      </c>
      <c r="C22" s="118" t="s">
        <v>144</v>
      </c>
      <c r="D22" s="48">
        <v>81.4</v>
      </c>
      <c r="E22" s="119">
        <f>E21</f>
        <v>2</v>
      </c>
      <c r="F22" s="22">
        <f t="shared" si="0"/>
        <v>162.8</v>
      </c>
      <c r="G22" s="130">
        <f>D22/D21</f>
        <v>1.273865</v>
      </c>
    </row>
    <row r="23" spans="1:7" ht="21">
      <c r="A23" s="116">
        <v>32660</v>
      </c>
      <c r="B23" s="117" t="s">
        <v>5</v>
      </c>
      <c r="C23" s="118" t="s">
        <v>144</v>
      </c>
      <c r="D23" s="48">
        <f>'[3]Plan1'!H131</f>
        <v>120</v>
      </c>
      <c r="E23" s="119">
        <f aca="true" t="shared" si="1" ref="E23:E50">E22</f>
        <v>2</v>
      </c>
      <c r="F23" s="22">
        <f t="shared" si="0"/>
        <v>240</v>
      </c>
      <c r="G23" s="130">
        <f aca="true" t="shared" si="2" ref="G23:G50">D23/D22</f>
        <v>1.474201</v>
      </c>
    </row>
    <row r="24" spans="1:7" ht="21">
      <c r="A24" s="116">
        <v>32690</v>
      </c>
      <c r="B24" s="117" t="s">
        <v>5</v>
      </c>
      <c r="C24" s="118" t="s">
        <v>144</v>
      </c>
      <c r="D24" s="48">
        <f>'[3]Plan1'!H132</f>
        <v>149.8</v>
      </c>
      <c r="E24" s="119">
        <f t="shared" si="1"/>
        <v>2</v>
      </c>
      <c r="F24" s="22">
        <f t="shared" si="0"/>
        <v>299.6</v>
      </c>
      <c r="G24" s="130">
        <f t="shared" si="2"/>
        <v>1.248333</v>
      </c>
    </row>
    <row r="25" spans="1:7" ht="21">
      <c r="A25" s="116">
        <v>32721</v>
      </c>
      <c r="B25" s="117" t="s">
        <v>5</v>
      </c>
      <c r="C25" s="118" t="s">
        <v>144</v>
      </c>
      <c r="D25" s="48">
        <f>'[3]Plan1'!H133</f>
        <v>192.88</v>
      </c>
      <c r="E25" s="119">
        <f t="shared" si="1"/>
        <v>2</v>
      </c>
      <c r="F25" s="22">
        <f t="shared" si="0"/>
        <v>385.76</v>
      </c>
      <c r="G25" s="130">
        <f t="shared" si="2"/>
        <v>1.287583</v>
      </c>
    </row>
    <row r="26" spans="1:7" ht="21">
      <c r="A26" s="116">
        <v>32752</v>
      </c>
      <c r="B26" s="117" t="s">
        <v>5</v>
      </c>
      <c r="C26" s="118" t="s">
        <v>144</v>
      </c>
      <c r="D26" s="48">
        <f>'[3]Plan1'!H134</f>
        <v>249.48</v>
      </c>
      <c r="E26" s="119">
        <f t="shared" si="1"/>
        <v>2</v>
      </c>
      <c r="F26" s="22">
        <f t="shared" si="0"/>
        <v>498.96</v>
      </c>
      <c r="G26" s="130">
        <f t="shared" si="2"/>
        <v>1.293447</v>
      </c>
    </row>
    <row r="27" spans="1:7" ht="21">
      <c r="A27" s="116">
        <v>32782</v>
      </c>
      <c r="B27" s="117" t="s">
        <v>5</v>
      </c>
      <c r="C27" s="118" t="s">
        <v>144</v>
      </c>
      <c r="D27" s="48">
        <f>'[3]Plan1'!H135</f>
        <v>381.73</v>
      </c>
      <c r="E27" s="119">
        <f t="shared" si="1"/>
        <v>2</v>
      </c>
      <c r="F27" s="22">
        <f t="shared" si="0"/>
        <v>763.46</v>
      </c>
      <c r="G27" s="130">
        <f t="shared" si="2"/>
        <v>1.530103</v>
      </c>
    </row>
    <row r="28" spans="1:7" ht="21">
      <c r="A28" s="116">
        <v>32813</v>
      </c>
      <c r="B28" s="117" t="s">
        <v>5</v>
      </c>
      <c r="C28" s="118" t="s">
        <v>144</v>
      </c>
      <c r="D28" s="48">
        <f>'[3]Plan1'!H136</f>
        <v>557.33</v>
      </c>
      <c r="E28" s="119">
        <f t="shared" si="1"/>
        <v>2</v>
      </c>
      <c r="F28" s="22">
        <f t="shared" si="0"/>
        <v>1114.66</v>
      </c>
      <c r="G28" s="130">
        <f t="shared" si="2"/>
        <v>1.460011</v>
      </c>
    </row>
    <row r="29" spans="1:7" ht="21">
      <c r="A29" s="116">
        <v>32843</v>
      </c>
      <c r="B29" s="117" t="s">
        <v>5</v>
      </c>
      <c r="C29" s="118" t="s">
        <v>144</v>
      </c>
      <c r="D29" s="48">
        <f>'[3]Plan1'!H137</f>
        <v>788.18</v>
      </c>
      <c r="E29" s="119">
        <f t="shared" si="1"/>
        <v>2</v>
      </c>
      <c r="F29" s="22">
        <f t="shared" si="0"/>
        <v>1576.36</v>
      </c>
      <c r="G29" s="130">
        <f t="shared" si="2"/>
        <v>1.414207</v>
      </c>
    </row>
    <row r="30" spans="1:7" ht="21">
      <c r="A30" s="120" t="s">
        <v>145</v>
      </c>
      <c r="B30" s="117" t="s">
        <v>5</v>
      </c>
      <c r="C30" s="118" t="s">
        <v>144</v>
      </c>
      <c r="D30" s="48">
        <f>'[3]Plan1'!H138</f>
        <v>788.18</v>
      </c>
      <c r="E30" s="119">
        <f t="shared" si="1"/>
        <v>2</v>
      </c>
      <c r="F30" s="22">
        <f t="shared" si="0"/>
        <v>1576.36</v>
      </c>
      <c r="G30" s="130">
        <f t="shared" si="2"/>
        <v>1</v>
      </c>
    </row>
    <row r="31" spans="1:7" ht="21">
      <c r="A31" s="116">
        <v>32874</v>
      </c>
      <c r="B31" s="117" t="s">
        <v>5</v>
      </c>
      <c r="C31" s="118" t="s">
        <v>144</v>
      </c>
      <c r="D31" s="48">
        <f>'[3]Plan1'!H139</f>
        <v>1283.95</v>
      </c>
      <c r="E31" s="119">
        <f t="shared" si="1"/>
        <v>2</v>
      </c>
      <c r="F31" s="22">
        <f t="shared" si="0"/>
        <v>2567.9</v>
      </c>
      <c r="G31" s="130">
        <f t="shared" si="2"/>
        <v>1.629006</v>
      </c>
    </row>
    <row r="32" spans="1:7" ht="21">
      <c r="A32" s="116">
        <v>32905</v>
      </c>
      <c r="B32" s="117" t="s">
        <v>5</v>
      </c>
      <c r="C32" s="118" t="s">
        <v>144</v>
      </c>
      <c r="D32" s="48">
        <f>'[3]Plan1'!H140</f>
        <v>2004.37</v>
      </c>
      <c r="E32" s="119">
        <f t="shared" si="1"/>
        <v>2</v>
      </c>
      <c r="F32" s="22">
        <f t="shared" si="0"/>
        <v>4008.74</v>
      </c>
      <c r="G32" s="130">
        <f t="shared" si="2"/>
        <v>1.561097</v>
      </c>
    </row>
    <row r="33" spans="1:7" ht="21">
      <c r="A33" s="116">
        <v>32933</v>
      </c>
      <c r="B33" s="117" t="s">
        <v>5</v>
      </c>
      <c r="C33" s="118" t="s">
        <v>144</v>
      </c>
      <c r="D33" s="48">
        <f>'[3]Plan1'!H141</f>
        <v>3674.06</v>
      </c>
      <c r="E33" s="119">
        <f t="shared" si="1"/>
        <v>2</v>
      </c>
      <c r="F33" s="22">
        <f t="shared" si="0"/>
        <v>7348.12</v>
      </c>
      <c r="G33" s="130">
        <f t="shared" si="2"/>
        <v>1.833025</v>
      </c>
    </row>
    <row r="34" spans="1:7" ht="21">
      <c r="A34" s="116">
        <v>32964</v>
      </c>
      <c r="B34" s="117" t="s">
        <v>5</v>
      </c>
      <c r="C34" s="118" t="s">
        <v>144</v>
      </c>
      <c r="D34" s="48">
        <f>'[3]Plan1'!H142</f>
        <v>3674.06</v>
      </c>
      <c r="E34" s="119">
        <f t="shared" si="1"/>
        <v>2</v>
      </c>
      <c r="F34" s="22">
        <f t="shared" si="0"/>
        <v>7348.12</v>
      </c>
      <c r="G34" s="130">
        <f t="shared" si="2"/>
        <v>1</v>
      </c>
    </row>
    <row r="35" spans="1:7" ht="21">
      <c r="A35" s="45">
        <v>32994</v>
      </c>
      <c r="B35" s="46" t="s">
        <v>5</v>
      </c>
      <c r="C35" s="118" t="s">
        <v>144</v>
      </c>
      <c r="D35" s="48">
        <f>'[3]Plan1'!H143</f>
        <v>3674.06</v>
      </c>
      <c r="E35" s="119">
        <f t="shared" si="1"/>
        <v>2</v>
      </c>
      <c r="F35" s="22">
        <f t="shared" si="0"/>
        <v>7348.12</v>
      </c>
      <c r="G35" s="130">
        <f t="shared" si="2"/>
        <v>1</v>
      </c>
    </row>
    <row r="36" spans="1:7" ht="21">
      <c r="A36" s="45">
        <v>33025</v>
      </c>
      <c r="B36" s="46" t="s">
        <v>5</v>
      </c>
      <c r="C36" s="118" t="s">
        <v>144</v>
      </c>
      <c r="D36" s="48">
        <f>'[3]Plan1'!H144</f>
        <v>3857.76</v>
      </c>
      <c r="E36" s="119">
        <f t="shared" si="1"/>
        <v>2</v>
      </c>
      <c r="F36" s="22">
        <f t="shared" si="0"/>
        <v>7715.52</v>
      </c>
      <c r="G36" s="130">
        <f t="shared" si="2"/>
        <v>1.049999</v>
      </c>
    </row>
    <row r="37" spans="1:7" ht="21">
      <c r="A37" s="45">
        <v>33055</v>
      </c>
      <c r="B37" s="46" t="s">
        <v>5</v>
      </c>
      <c r="C37" s="118" t="s">
        <v>144</v>
      </c>
      <c r="D37" s="48">
        <f>'[3]Plan1'!H145</f>
        <v>4904.76</v>
      </c>
      <c r="E37" s="119">
        <f t="shared" si="1"/>
        <v>2</v>
      </c>
      <c r="F37" s="22">
        <f t="shared" si="0"/>
        <v>9809.52</v>
      </c>
      <c r="G37" s="130">
        <f t="shared" si="2"/>
        <v>1.271401</v>
      </c>
    </row>
    <row r="38" spans="1:7" ht="21">
      <c r="A38" s="45">
        <v>33086</v>
      </c>
      <c r="B38" s="46" t="s">
        <v>5</v>
      </c>
      <c r="C38" s="118" t="s">
        <v>144</v>
      </c>
      <c r="D38" s="48">
        <f>'[3]Plan1'!H146</f>
        <v>5203.46</v>
      </c>
      <c r="E38" s="119">
        <f t="shared" si="1"/>
        <v>2</v>
      </c>
      <c r="F38" s="22">
        <f t="shared" si="0"/>
        <v>10406.92</v>
      </c>
      <c r="G38" s="130">
        <f t="shared" si="2"/>
        <v>1.0609</v>
      </c>
    </row>
    <row r="39" spans="1:7" ht="21">
      <c r="A39" s="45">
        <v>33117</v>
      </c>
      <c r="B39" s="46" t="s">
        <v>5</v>
      </c>
      <c r="C39" s="118" t="s">
        <v>144</v>
      </c>
      <c r="D39" s="48">
        <f>'[3]Plan1'!H147</f>
        <v>6056.31</v>
      </c>
      <c r="E39" s="119">
        <f t="shared" si="1"/>
        <v>2</v>
      </c>
      <c r="F39" s="22">
        <f t="shared" si="0"/>
        <v>12112.62</v>
      </c>
      <c r="G39" s="130">
        <f t="shared" si="2"/>
        <v>1.163901</v>
      </c>
    </row>
    <row r="40" spans="1:7" ht="21">
      <c r="A40" s="45">
        <v>33147</v>
      </c>
      <c r="B40" s="46" t="s">
        <v>5</v>
      </c>
      <c r="C40" s="118" t="s">
        <v>144</v>
      </c>
      <c r="D40" s="48">
        <f>'[3]Plan1'!H148</f>
        <v>6425.14</v>
      </c>
      <c r="E40" s="119">
        <f t="shared" si="1"/>
        <v>2</v>
      </c>
      <c r="F40" s="22">
        <f t="shared" si="0"/>
        <v>12850.28</v>
      </c>
      <c r="G40" s="130">
        <f t="shared" si="2"/>
        <v>1.0609</v>
      </c>
    </row>
    <row r="41" spans="1:7" ht="21">
      <c r="A41" s="45">
        <v>33178</v>
      </c>
      <c r="B41" s="46" t="s">
        <v>5</v>
      </c>
      <c r="C41" s="118" t="s">
        <v>144</v>
      </c>
      <c r="D41" s="48">
        <f>'[3]Plan1'!H149</f>
        <v>8329.55</v>
      </c>
      <c r="E41" s="119">
        <f t="shared" si="1"/>
        <v>2</v>
      </c>
      <c r="F41" s="22">
        <f t="shared" si="0"/>
        <v>16659.1</v>
      </c>
      <c r="G41" s="130">
        <f t="shared" si="2"/>
        <v>1.2964</v>
      </c>
    </row>
    <row r="42" spans="1:7" ht="21">
      <c r="A42" s="45">
        <v>33208</v>
      </c>
      <c r="B42" s="46" t="s">
        <v>5</v>
      </c>
      <c r="C42" s="118" t="s">
        <v>144</v>
      </c>
      <c r="D42" s="48">
        <f>'[3]Plan1'!H150</f>
        <v>8836.82</v>
      </c>
      <c r="E42" s="119">
        <f t="shared" si="1"/>
        <v>2</v>
      </c>
      <c r="F42" s="22">
        <f t="shared" si="0"/>
        <v>17673.64</v>
      </c>
      <c r="G42" s="130">
        <f t="shared" si="2"/>
        <v>1.0609</v>
      </c>
    </row>
    <row r="43" spans="1:7" ht="21">
      <c r="A43" s="20" t="s">
        <v>146</v>
      </c>
      <c r="B43" s="46" t="s">
        <v>5</v>
      </c>
      <c r="C43" s="118" t="s">
        <v>144</v>
      </c>
      <c r="D43" s="48">
        <f>'[3]Plan1'!H151</f>
        <v>8836.82</v>
      </c>
      <c r="E43" s="119">
        <f t="shared" si="1"/>
        <v>2</v>
      </c>
      <c r="F43" s="22">
        <f t="shared" si="0"/>
        <v>17673.64</v>
      </c>
      <c r="G43" s="130">
        <f t="shared" si="2"/>
        <v>1</v>
      </c>
    </row>
    <row r="44" spans="1:7" ht="21">
      <c r="A44" s="20">
        <v>33239</v>
      </c>
      <c r="B44" s="46" t="s">
        <v>5</v>
      </c>
      <c r="C44" s="118" t="s">
        <v>144</v>
      </c>
      <c r="D44" s="48">
        <f>'[3]Plan1'!H152</f>
        <v>12325.6</v>
      </c>
      <c r="E44" s="119">
        <f t="shared" si="1"/>
        <v>2</v>
      </c>
      <c r="F44" s="22">
        <f t="shared" si="0"/>
        <v>24651.2</v>
      </c>
      <c r="G44" s="130">
        <f t="shared" si="2"/>
        <v>1.3948</v>
      </c>
    </row>
    <row r="45" spans="1:7" ht="21">
      <c r="A45" s="20">
        <v>33270</v>
      </c>
      <c r="B45" s="46" t="s">
        <v>5</v>
      </c>
      <c r="C45" s="118" t="s">
        <v>144</v>
      </c>
      <c r="D45" s="48">
        <f>'[3]Plan1'!H153</f>
        <v>15895.46</v>
      </c>
      <c r="E45" s="119">
        <f t="shared" si="1"/>
        <v>2</v>
      </c>
      <c r="F45" s="22">
        <f t="shared" si="0"/>
        <v>31790.92</v>
      </c>
      <c r="G45" s="130">
        <f t="shared" si="2"/>
        <v>1.28963</v>
      </c>
    </row>
    <row r="46" spans="1:7" ht="21">
      <c r="A46" s="45">
        <v>33298</v>
      </c>
      <c r="B46" s="46" t="s">
        <v>5</v>
      </c>
      <c r="C46" s="118" t="s">
        <v>144</v>
      </c>
      <c r="D46" s="48">
        <f>'[3]Plan1'!H154</f>
        <v>17000</v>
      </c>
      <c r="E46" s="119">
        <f t="shared" si="1"/>
        <v>2</v>
      </c>
      <c r="F46" s="22">
        <f t="shared" si="0"/>
        <v>34000</v>
      </c>
      <c r="G46" s="130">
        <f t="shared" si="2"/>
        <v>1.069488</v>
      </c>
    </row>
    <row r="47" spans="1:7" ht="21">
      <c r="A47" s="45">
        <v>33329</v>
      </c>
      <c r="B47" s="46" t="s">
        <v>5</v>
      </c>
      <c r="C47" s="118" t="s">
        <v>144</v>
      </c>
      <c r="D47" s="48">
        <f>'[3]Plan1'!H155</f>
        <v>17000</v>
      </c>
      <c r="E47" s="119">
        <f t="shared" si="1"/>
        <v>2</v>
      </c>
      <c r="F47" s="22">
        <f t="shared" si="0"/>
        <v>34000</v>
      </c>
      <c r="G47" s="130">
        <f t="shared" si="2"/>
        <v>1</v>
      </c>
    </row>
    <row r="48" spans="1:7" ht="21">
      <c r="A48" s="45">
        <v>33359</v>
      </c>
      <c r="B48" s="46" t="s">
        <v>5</v>
      </c>
      <c r="C48" s="118" t="s">
        <v>144</v>
      </c>
      <c r="D48" s="48">
        <f>'[3]Plan1'!H156</f>
        <v>17000</v>
      </c>
      <c r="E48" s="119">
        <f t="shared" si="1"/>
        <v>2</v>
      </c>
      <c r="F48" s="22">
        <f t="shared" si="0"/>
        <v>34000</v>
      </c>
      <c r="G48" s="130">
        <f t="shared" si="2"/>
        <v>1</v>
      </c>
    </row>
    <row r="49" spans="1:7" ht="21">
      <c r="A49" s="45">
        <v>33390</v>
      </c>
      <c r="B49" s="46" t="s">
        <v>5</v>
      </c>
      <c r="C49" s="118" t="s">
        <v>144</v>
      </c>
      <c r="D49" s="48">
        <f>'[3]Plan1'!H157</f>
        <v>17000</v>
      </c>
      <c r="E49" s="119">
        <f t="shared" si="1"/>
        <v>2</v>
      </c>
      <c r="F49" s="22">
        <f t="shared" si="0"/>
        <v>34000</v>
      </c>
      <c r="G49" s="130">
        <f t="shared" si="2"/>
        <v>1</v>
      </c>
    </row>
    <row r="50" spans="1:7" ht="21">
      <c r="A50" s="45">
        <v>33420</v>
      </c>
      <c r="B50" s="46" t="s">
        <v>5</v>
      </c>
      <c r="C50" s="118" t="s">
        <v>144</v>
      </c>
      <c r="D50" s="48">
        <f>'[3]Plan1'!H158</f>
        <v>17000</v>
      </c>
      <c r="E50" s="119">
        <f t="shared" si="1"/>
        <v>2</v>
      </c>
      <c r="F50" s="22">
        <f t="shared" si="0"/>
        <v>34000</v>
      </c>
      <c r="G50" s="130">
        <f t="shared" si="2"/>
        <v>1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7.421875" style="1" customWidth="1"/>
    <col min="2" max="2" width="1.8515625" style="1" customWidth="1"/>
    <col min="3" max="3" width="25.00390625" style="1" customWidth="1"/>
    <col min="4" max="4" width="11.00390625" style="1" customWidth="1"/>
    <col min="5" max="5" width="10.140625" style="25" customWidth="1"/>
    <col min="6" max="6" width="11.7109375" style="1" customWidth="1"/>
    <col min="7" max="8" width="6.57421875" style="1" customWidth="1"/>
    <col min="9" max="16384" width="11.421875" style="1" customWidth="1"/>
  </cols>
  <sheetData>
    <row r="1" spans="1:9" ht="10.5">
      <c r="A1" s="133"/>
      <c r="I1" s="2"/>
    </row>
    <row r="2" spans="1:9" ht="10.5">
      <c r="A2" s="133"/>
      <c r="I2" s="2"/>
    </row>
    <row r="6" ht="10.5">
      <c r="A6" s="1" t="s">
        <v>48</v>
      </c>
    </row>
    <row r="10" ht="10.5">
      <c r="A10" s="1" t="s">
        <v>208</v>
      </c>
    </row>
    <row r="11" spans="1:5" ht="11.25" thickBot="1">
      <c r="A11" s="18"/>
      <c r="B11" s="18"/>
      <c r="C11" s="18"/>
      <c r="D11" s="18"/>
      <c r="E11" s="26"/>
    </row>
    <row r="12" spans="1:9" ht="12" thickBot="1" thickTop="1">
      <c r="A12" s="27" t="s">
        <v>0</v>
      </c>
      <c r="B12" s="27"/>
      <c r="C12" s="27"/>
      <c r="D12" s="19" t="s">
        <v>1</v>
      </c>
      <c r="E12" s="28" t="s">
        <v>2</v>
      </c>
      <c r="F12" s="19" t="s">
        <v>3</v>
      </c>
      <c r="G12" s="156" t="s">
        <v>59</v>
      </c>
      <c r="H12" s="157"/>
      <c r="I12" s="19" t="s">
        <v>60</v>
      </c>
    </row>
    <row r="13" ht="12" thickBot="1" thickTop="1">
      <c r="B13" s="29"/>
    </row>
    <row r="14" spans="1:9" ht="11.25" thickTop="1">
      <c r="A14" s="30" t="s">
        <v>4</v>
      </c>
      <c r="B14" s="31" t="s">
        <v>5</v>
      </c>
      <c r="C14" s="32" t="s">
        <v>6</v>
      </c>
      <c r="D14" s="32" t="s">
        <v>7</v>
      </c>
      <c r="E14" s="33" t="s">
        <v>15</v>
      </c>
      <c r="F14" s="69" t="s">
        <v>7</v>
      </c>
      <c r="G14" s="158" t="s">
        <v>61</v>
      </c>
      <c r="H14" s="159"/>
      <c r="I14" s="112" t="s">
        <v>62</v>
      </c>
    </row>
    <row r="15" spans="1:9" ht="10.5">
      <c r="A15" s="35"/>
      <c r="B15" s="36"/>
      <c r="C15" s="37"/>
      <c r="D15" s="37" t="s">
        <v>13</v>
      </c>
      <c r="E15" s="38" t="s">
        <v>16</v>
      </c>
      <c r="F15" s="71" t="s">
        <v>13</v>
      </c>
      <c r="G15" s="143"/>
      <c r="H15" s="153"/>
      <c r="I15" s="113" t="s">
        <v>63</v>
      </c>
    </row>
    <row r="16" spans="1:9" ht="10.5">
      <c r="A16" s="35"/>
      <c r="B16" s="36"/>
      <c r="C16" s="37"/>
      <c r="D16" s="37" t="s">
        <v>17</v>
      </c>
      <c r="E16" s="38"/>
      <c r="F16" s="71" t="s">
        <v>19</v>
      </c>
      <c r="G16" s="143"/>
      <c r="H16" s="153"/>
      <c r="I16" s="113" t="s">
        <v>64</v>
      </c>
    </row>
    <row r="17" spans="1:9" ht="10.5">
      <c r="A17" s="35"/>
      <c r="B17" s="36"/>
      <c r="C17" s="37"/>
      <c r="D17" s="37" t="s">
        <v>18</v>
      </c>
      <c r="E17" s="38"/>
      <c r="F17" s="71"/>
      <c r="G17" s="143"/>
      <c r="H17" s="153"/>
      <c r="I17" s="113"/>
    </row>
    <row r="18" spans="1:9" ht="10.5">
      <c r="A18" s="35"/>
      <c r="B18" s="36"/>
      <c r="C18" s="37"/>
      <c r="D18" s="37"/>
      <c r="E18" s="38"/>
      <c r="F18" s="71"/>
      <c r="G18" s="143"/>
      <c r="H18" s="153"/>
      <c r="I18" s="113"/>
    </row>
    <row r="19" spans="1:9" ht="11.25" thickBot="1">
      <c r="A19" s="40"/>
      <c r="B19" s="41"/>
      <c r="C19" s="42"/>
      <c r="D19" s="42"/>
      <c r="E19" s="43"/>
      <c r="F19" s="73" t="s">
        <v>20</v>
      </c>
      <c r="G19" s="154"/>
      <c r="H19" s="155"/>
      <c r="I19" s="114" t="s">
        <v>65</v>
      </c>
    </row>
    <row r="20" ht="11.25" thickTop="1"/>
    <row r="21" spans="1:10" ht="10.5" customHeight="1">
      <c r="A21" s="45">
        <v>33451</v>
      </c>
      <c r="B21" s="46" t="s">
        <v>5</v>
      </c>
      <c r="C21" s="47" t="s">
        <v>147</v>
      </c>
      <c r="D21" s="48">
        <f>Plan2!F46</f>
        <v>34000</v>
      </c>
      <c r="E21" s="49">
        <v>1.546</v>
      </c>
      <c r="F21" s="22">
        <f aca="true" t="shared" si="0" ref="F21:F84">D21*E21</f>
        <v>52564</v>
      </c>
      <c r="G21" s="75">
        <v>0</v>
      </c>
      <c r="H21" s="75">
        <v>30</v>
      </c>
      <c r="I21" s="22">
        <f aca="true" t="shared" si="1" ref="I21:I84">F21*G21/H21</f>
        <v>0</v>
      </c>
      <c r="J21" s="128"/>
    </row>
    <row r="22" spans="1:10" ht="10.5" customHeight="1">
      <c r="A22" s="45">
        <v>33482</v>
      </c>
      <c r="B22" s="46" t="s">
        <v>5</v>
      </c>
      <c r="C22" s="47" t="s">
        <v>148</v>
      </c>
      <c r="D22" s="48">
        <f aca="true" t="shared" si="2" ref="D22:D32">F21</f>
        <v>52564</v>
      </c>
      <c r="E22" s="49">
        <v>2.4706</v>
      </c>
      <c r="F22" s="22">
        <f t="shared" si="0"/>
        <v>129864.62</v>
      </c>
      <c r="G22" s="75">
        <v>0</v>
      </c>
      <c r="H22" s="75">
        <v>30</v>
      </c>
      <c r="I22" s="22">
        <f t="shared" si="1"/>
        <v>0</v>
      </c>
      <c r="J22" s="128"/>
    </row>
    <row r="23" spans="1:10" ht="10.5" customHeight="1">
      <c r="A23" s="45">
        <v>33512</v>
      </c>
      <c r="B23" s="46" t="s">
        <v>5</v>
      </c>
      <c r="C23" s="47"/>
      <c r="D23" s="48">
        <f t="shared" si="2"/>
        <v>129864.62</v>
      </c>
      <c r="E23" s="49">
        <v>1</v>
      </c>
      <c r="F23" s="22">
        <f t="shared" si="0"/>
        <v>129864.62</v>
      </c>
      <c r="G23" s="75">
        <v>0</v>
      </c>
      <c r="H23" s="75">
        <v>30</v>
      </c>
      <c r="I23" s="22">
        <f t="shared" si="1"/>
        <v>0</v>
      </c>
      <c r="J23" s="128"/>
    </row>
    <row r="24" spans="1:10" ht="10.5" customHeight="1">
      <c r="A24" s="45">
        <v>33543</v>
      </c>
      <c r="B24" s="46" t="s">
        <v>5</v>
      </c>
      <c r="C24" s="47"/>
      <c r="D24" s="48">
        <f t="shared" si="2"/>
        <v>129864.62</v>
      </c>
      <c r="E24" s="49">
        <v>1</v>
      </c>
      <c r="F24" s="22">
        <f t="shared" si="0"/>
        <v>129864.62</v>
      </c>
      <c r="G24" s="75">
        <v>0</v>
      </c>
      <c r="H24" s="75">
        <v>30</v>
      </c>
      <c r="I24" s="22">
        <f t="shared" si="1"/>
        <v>0</v>
      </c>
      <c r="J24" s="129"/>
    </row>
    <row r="25" spans="1:10" ht="10.5" customHeight="1">
      <c r="A25" s="45">
        <v>33573</v>
      </c>
      <c r="B25" s="46" t="s">
        <v>5</v>
      </c>
      <c r="C25" s="47"/>
      <c r="D25" s="48">
        <f t="shared" si="2"/>
        <v>129864.62</v>
      </c>
      <c r="E25" s="49">
        <v>1</v>
      </c>
      <c r="F25" s="22">
        <f t="shared" si="0"/>
        <v>129864.62</v>
      </c>
      <c r="G25" s="75">
        <v>0</v>
      </c>
      <c r="H25" s="75">
        <v>30</v>
      </c>
      <c r="I25" s="22">
        <f t="shared" si="1"/>
        <v>0</v>
      </c>
      <c r="J25" s="128"/>
    </row>
    <row r="26" spans="1:10" ht="10.5" customHeight="1">
      <c r="A26" s="20" t="s">
        <v>149</v>
      </c>
      <c r="B26" s="46" t="s">
        <v>5</v>
      </c>
      <c r="C26" s="50"/>
      <c r="D26" s="48">
        <f t="shared" si="2"/>
        <v>129864.62</v>
      </c>
      <c r="E26" s="49">
        <v>1</v>
      </c>
      <c r="F26" s="22">
        <f t="shared" si="0"/>
        <v>129864.62</v>
      </c>
      <c r="G26" s="75">
        <v>0</v>
      </c>
      <c r="H26" s="75">
        <v>30</v>
      </c>
      <c r="I26" s="22">
        <f t="shared" si="1"/>
        <v>0</v>
      </c>
      <c r="J26" s="128"/>
    </row>
    <row r="27" spans="1:10" ht="10.5" customHeight="1">
      <c r="A27" s="45">
        <v>33604</v>
      </c>
      <c r="B27" s="46" t="s">
        <v>5</v>
      </c>
      <c r="C27" s="47" t="s">
        <v>150</v>
      </c>
      <c r="D27" s="48">
        <f t="shared" si="2"/>
        <v>129864.62</v>
      </c>
      <c r="E27" s="49">
        <v>2.198234</v>
      </c>
      <c r="F27" s="22">
        <f t="shared" si="0"/>
        <v>285472.82</v>
      </c>
      <c r="G27" s="75">
        <v>0</v>
      </c>
      <c r="H27" s="75">
        <v>30</v>
      </c>
      <c r="I27" s="22">
        <f t="shared" si="1"/>
        <v>0</v>
      </c>
      <c r="J27" s="128"/>
    </row>
    <row r="28" spans="1:10" ht="10.5" customHeight="1">
      <c r="A28" s="45">
        <v>33635</v>
      </c>
      <c r="B28" s="46" t="s">
        <v>5</v>
      </c>
      <c r="C28" s="47"/>
      <c r="D28" s="48">
        <f t="shared" si="2"/>
        <v>285472.82</v>
      </c>
      <c r="E28" s="49">
        <v>1</v>
      </c>
      <c r="F28" s="22">
        <f t="shared" si="0"/>
        <v>285472.82</v>
      </c>
      <c r="G28" s="75">
        <v>0</v>
      </c>
      <c r="H28" s="75">
        <v>30</v>
      </c>
      <c r="I28" s="22">
        <f t="shared" si="1"/>
        <v>0</v>
      </c>
      <c r="J28" s="128"/>
    </row>
    <row r="29" spans="1:10" ht="10.5" customHeight="1">
      <c r="A29" s="45">
        <v>33664</v>
      </c>
      <c r="B29" s="46" t="s">
        <v>5</v>
      </c>
      <c r="C29" s="47"/>
      <c r="D29" s="48">
        <f t="shared" si="2"/>
        <v>285472.82</v>
      </c>
      <c r="E29" s="49">
        <v>1</v>
      </c>
      <c r="F29" s="22">
        <f t="shared" si="0"/>
        <v>285472.82</v>
      </c>
      <c r="G29" s="75">
        <v>0</v>
      </c>
      <c r="H29" s="75">
        <v>30</v>
      </c>
      <c r="I29" s="22">
        <f t="shared" si="1"/>
        <v>0</v>
      </c>
      <c r="J29" s="128"/>
    </row>
    <row r="30" spans="1:10" ht="10.5" customHeight="1">
      <c r="A30" s="45">
        <v>33695</v>
      </c>
      <c r="B30" s="46" t="s">
        <v>5</v>
      </c>
      <c r="C30" s="47"/>
      <c r="D30" s="48">
        <f t="shared" si="2"/>
        <v>285472.82</v>
      </c>
      <c r="E30" s="49">
        <v>1</v>
      </c>
      <c r="F30" s="22">
        <f t="shared" si="0"/>
        <v>285472.82</v>
      </c>
      <c r="G30" s="75">
        <v>0</v>
      </c>
      <c r="H30" s="75">
        <v>30</v>
      </c>
      <c r="I30" s="22">
        <f t="shared" si="1"/>
        <v>0</v>
      </c>
      <c r="J30" s="128"/>
    </row>
    <row r="31" spans="1:10" ht="10.5" customHeight="1">
      <c r="A31" s="45">
        <v>33725</v>
      </c>
      <c r="B31" s="46" t="s">
        <v>5</v>
      </c>
      <c r="C31" s="47" t="s">
        <v>151</v>
      </c>
      <c r="D31" s="48">
        <f t="shared" si="2"/>
        <v>285472.82</v>
      </c>
      <c r="E31" s="49">
        <v>2.303613</v>
      </c>
      <c r="F31" s="22">
        <f t="shared" si="0"/>
        <v>657618.9</v>
      </c>
      <c r="G31" s="75">
        <v>0</v>
      </c>
      <c r="H31" s="75">
        <v>30</v>
      </c>
      <c r="I31" s="22">
        <f t="shared" si="1"/>
        <v>0</v>
      </c>
      <c r="J31" s="128"/>
    </row>
    <row r="32" spans="1:10" ht="10.5" customHeight="1">
      <c r="A32" s="45">
        <v>33756</v>
      </c>
      <c r="B32" s="46" t="s">
        <v>5</v>
      </c>
      <c r="C32" s="47"/>
      <c r="D32" s="48">
        <f t="shared" si="2"/>
        <v>657618.9</v>
      </c>
      <c r="E32" s="49">
        <v>1</v>
      </c>
      <c r="F32" s="22">
        <f t="shared" si="0"/>
        <v>657618.9</v>
      </c>
      <c r="G32" s="75">
        <v>0</v>
      </c>
      <c r="H32" s="75">
        <v>30</v>
      </c>
      <c r="I32" s="22">
        <f t="shared" si="1"/>
        <v>0</v>
      </c>
      <c r="J32"/>
    </row>
    <row r="33" spans="1:10" ht="10.5" customHeight="1">
      <c r="A33" s="45">
        <v>33786</v>
      </c>
      <c r="B33" s="46" t="s">
        <v>5</v>
      </c>
      <c r="C33" s="47"/>
      <c r="D33" s="48">
        <f aca="true" t="shared" si="3" ref="D33:D40">F32</f>
        <v>657618.9</v>
      </c>
      <c r="E33" s="49">
        <v>1</v>
      </c>
      <c r="F33" s="22">
        <f t="shared" si="0"/>
        <v>657618.9</v>
      </c>
      <c r="G33" s="75">
        <v>0</v>
      </c>
      <c r="H33" s="75">
        <v>30</v>
      </c>
      <c r="I33" s="22">
        <f t="shared" si="1"/>
        <v>0</v>
      </c>
      <c r="J33"/>
    </row>
    <row r="34" spans="1:10" ht="10.5" customHeight="1">
      <c r="A34" s="45">
        <v>33817</v>
      </c>
      <c r="B34" s="46" t="s">
        <v>5</v>
      </c>
      <c r="C34" s="47"/>
      <c r="D34" s="48">
        <f t="shared" si="3"/>
        <v>657618.9</v>
      </c>
      <c r="E34" s="49">
        <v>1</v>
      </c>
      <c r="F34" s="22">
        <f t="shared" si="0"/>
        <v>657618.9</v>
      </c>
      <c r="G34" s="75">
        <v>0</v>
      </c>
      <c r="H34" s="75">
        <v>30</v>
      </c>
      <c r="I34" s="22">
        <f t="shared" si="1"/>
        <v>0</v>
      </c>
      <c r="J34"/>
    </row>
    <row r="35" spans="1:10" ht="10.5" customHeight="1">
      <c r="A35" s="45">
        <v>33848</v>
      </c>
      <c r="B35" s="46" t="s">
        <v>5</v>
      </c>
      <c r="C35" s="47" t="s">
        <v>152</v>
      </c>
      <c r="D35" s="48">
        <f t="shared" si="3"/>
        <v>657618.9</v>
      </c>
      <c r="E35" s="121">
        <v>2.247869</v>
      </c>
      <c r="F35" s="22">
        <f t="shared" si="0"/>
        <v>1478241.14</v>
      </c>
      <c r="G35" s="75">
        <v>0</v>
      </c>
      <c r="H35" s="75">
        <v>30</v>
      </c>
      <c r="I35" s="22">
        <f t="shared" si="1"/>
        <v>0</v>
      </c>
      <c r="J35" s="125"/>
    </row>
    <row r="36" spans="1:10" ht="10.5" customHeight="1">
      <c r="A36" s="45">
        <v>33878</v>
      </c>
      <c r="B36" s="46" t="s">
        <v>5</v>
      </c>
      <c r="C36" s="47"/>
      <c r="D36" s="48">
        <f t="shared" si="3"/>
        <v>1478241.14</v>
      </c>
      <c r="E36" s="49">
        <v>1</v>
      </c>
      <c r="F36" s="22">
        <f t="shared" si="0"/>
        <v>1478241.14</v>
      </c>
      <c r="G36" s="75">
        <v>0</v>
      </c>
      <c r="H36" s="75">
        <v>30</v>
      </c>
      <c r="I36" s="22">
        <f t="shared" si="1"/>
        <v>0</v>
      </c>
      <c r="J36" s="126"/>
    </row>
    <row r="37" spans="1:10" ht="10.5" customHeight="1">
      <c r="A37" s="45">
        <v>33909</v>
      </c>
      <c r="B37" s="46" t="s">
        <v>5</v>
      </c>
      <c r="C37" s="47"/>
      <c r="D37" s="48">
        <f t="shared" si="3"/>
        <v>1478241.14</v>
      </c>
      <c r="E37" s="49">
        <v>1</v>
      </c>
      <c r="F37" s="22">
        <f t="shared" si="0"/>
        <v>1478241.14</v>
      </c>
      <c r="G37" s="75">
        <v>0</v>
      </c>
      <c r="H37" s="75">
        <v>30</v>
      </c>
      <c r="I37" s="22">
        <f t="shared" si="1"/>
        <v>0</v>
      </c>
      <c r="J37" s="126"/>
    </row>
    <row r="38" spans="1:10" ht="10.5" customHeight="1">
      <c r="A38" s="20">
        <v>33939</v>
      </c>
      <c r="B38" s="46" t="s">
        <v>5</v>
      </c>
      <c r="C38" s="50"/>
      <c r="D38" s="48">
        <f t="shared" si="3"/>
        <v>1478241.14</v>
      </c>
      <c r="E38" s="49">
        <v>1</v>
      </c>
      <c r="F38" s="22">
        <f t="shared" si="0"/>
        <v>1478241.14</v>
      </c>
      <c r="G38" s="75">
        <v>0</v>
      </c>
      <c r="H38" s="75">
        <v>30</v>
      </c>
      <c r="I38" s="22">
        <f t="shared" si="1"/>
        <v>0</v>
      </c>
      <c r="J38" s="126"/>
    </row>
    <row r="39" spans="1:10" ht="10.5" customHeight="1">
      <c r="A39" s="20" t="s">
        <v>153</v>
      </c>
      <c r="B39" s="46" t="s">
        <v>5</v>
      </c>
      <c r="C39" s="50"/>
      <c r="D39" s="48">
        <f t="shared" si="3"/>
        <v>1478241.14</v>
      </c>
      <c r="E39" s="49">
        <v>1</v>
      </c>
      <c r="F39" s="22">
        <f t="shared" si="0"/>
        <v>1478241.14</v>
      </c>
      <c r="G39" s="75">
        <v>0</v>
      </c>
      <c r="H39" s="75">
        <v>30</v>
      </c>
      <c r="I39" s="22">
        <f t="shared" si="1"/>
        <v>0</v>
      </c>
      <c r="J39" s="126"/>
    </row>
    <row r="40" spans="1:10" ht="10.5" customHeight="1">
      <c r="A40" s="20">
        <v>33970</v>
      </c>
      <c r="B40" s="46" t="s">
        <v>5</v>
      </c>
      <c r="C40" s="68" t="s">
        <v>154</v>
      </c>
      <c r="D40" s="48">
        <f t="shared" si="3"/>
        <v>1478241.14</v>
      </c>
      <c r="E40" s="49">
        <v>2.412128</v>
      </c>
      <c r="F40" s="22">
        <f t="shared" si="0"/>
        <v>3565706.84</v>
      </c>
      <c r="G40" s="75">
        <v>0</v>
      </c>
      <c r="H40" s="75">
        <v>30</v>
      </c>
      <c r="I40" s="22">
        <f t="shared" si="1"/>
        <v>0</v>
      </c>
      <c r="J40" s="126"/>
    </row>
    <row r="41" spans="1:10" ht="10.5" customHeight="1">
      <c r="A41" s="20">
        <v>34001</v>
      </c>
      <c r="B41" s="46" t="s">
        <v>5</v>
      </c>
      <c r="C41" s="50"/>
      <c r="D41" s="48">
        <f>F40</f>
        <v>3565706.84</v>
      </c>
      <c r="E41" s="49">
        <v>1</v>
      </c>
      <c r="F41" s="22">
        <f t="shared" si="0"/>
        <v>3565706.84</v>
      </c>
      <c r="G41" s="75">
        <v>0</v>
      </c>
      <c r="H41" s="75">
        <v>30</v>
      </c>
      <c r="I41" s="22">
        <f t="shared" si="1"/>
        <v>0</v>
      </c>
      <c r="J41"/>
    </row>
    <row r="42" spans="1:10" ht="10.5" customHeight="1">
      <c r="A42" s="20">
        <v>34029</v>
      </c>
      <c r="B42" s="46" t="s">
        <v>5</v>
      </c>
      <c r="C42" s="68" t="s">
        <v>155</v>
      </c>
      <c r="D42" s="48">
        <f>F41</f>
        <v>3565706.84</v>
      </c>
      <c r="E42" s="49">
        <v>1.3667</v>
      </c>
      <c r="F42" s="22">
        <f t="shared" si="0"/>
        <v>4873251.54</v>
      </c>
      <c r="G42" s="75">
        <v>0</v>
      </c>
      <c r="H42" s="75">
        <v>30</v>
      </c>
      <c r="I42" s="22">
        <f t="shared" si="1"/>
        <v>0</v>
      </c>
      <c r="J42"/>
    </row>
    <row r="43" spans="1:10" ht="10.5" customHeight="1">
      <c r="A43" s="20">
        <v>34060</v>
      </c>
      <c r="B43" s="46" t="s">
        <v>5</v>
      </c>
      <c r="C43" s="68"/>
      <c r="D43" s="48">
        <f>F42</f>
        <v>4873251.54</v>
      </c>
      <c r="E43" s="49">
        <v>1</v>
      </c>
      <c r="F43" s="22">
        <f t="shared" si="0"/>
        <v>4873251.54</v>
      </c>
      <c r="G43" s="75">
        <v>0</v>
      </c>
      <c r="H43" s="75">
        <v>30</v>
      </c>
      <c r="I43" s="22">
        <f t="shared" si="1"/>
        <v>0</v>
      </c>
      <c r="J43"/>
    </row>
    <row r="44" spans="1:10" ht="10.5" customHeight="1">
      <c r="A44" s="20">
        <v>34090</v>
      </c>
      <c r="B44" s="46" t="s">
        <v>5</v>
      </c>
      <c r="C44" s="68" t="s">
        <v>156</v>
      </c>
      <c r="D44" s="48">
        <f aca="true" t="shared" si="4" ref="D44:D54">F43</f>
        <v>4873251.54</v>
      </c>
      <c r="E44" s="49">
        <v>1.917074</v>
      </c>
      <c r="F44" s="22">
        <f t="shared" si="0"/>
        <v>9342383.82</v>
      </c>
      <c r="G44" s="75">
        <v>0</v>
      </c>
      <c r="H44" s="75">
        <v>30</v>
      </c>
      <c r="I44" s="22">
        <f t="shared" si="1"/>
        <v>0</v>
      </c>
      <c r="J44"/>
    </row>
    <row r="45" spans="1:10" ht="10.5" customHeight="1">
      <c r="A45" s="20">
        <v>34121</v>
      </c>
      <c r="B45" s="46" t="s">
        <v>5</v>
      </c>
      <c r="C45" s="68"/>
      <c r="D45" s="48">
        <f t="shared" si="4"/>
        <v>9342383.82</v>
      </c>
      <c r="E45" s="49">
        <v>1</v>
      </c>
      <c r="F45" s="22">
        <f t="shared" si="0"/>
        <v>9342383.82</v>
      </c>
      <c r="G45" s="75">
        <v>0</v>
      </c>
      <c r="H45" s="75">
        <v>30</v>
      </c>
      <c r="I45" s="22">
        <f t="shared" si="1"/>
        <v>0</v>
      </c>
      <c r="J45"/>
    </row>
    <row r="46" spans="1:10" ht="10.5" customHeight="1">
      <c r="A46" s="20">
        <v>34151</v>
      </c>
      <c r="B46" s="46" t="s">
        <v>5</v>
      </c>
      <c r="C46" s="68" t="s">
        <v>157</v>
      </c>
      <c r="D46" s="48">
        <f t="shared" si="4"/>
        <v>9342383.82</v>
      </c>
      <c r="E46" s="49">
        <v>1.40459</v>
      </c>
      <c r="F46" s="22">
        <f t="shared" si="0"/>
        <v>13122218.89</v>
      </c>
      <c r="G46" s="75">
        <v>0</v>
      </c>
      <c r="H46" s="75">
        <v>30</v>
      </c>
      <c r="I46" s="22">
        <f t="shared" si="1"/>
        <v>0</v>
      </c>
      <c r="J46"/>
    </row>
    <row r="47" spans="1:10" ht="10.5" customHeight="1">
      <c r="A47" s="20">
        <v>34182</v>
      </c>
      <c r="B47" s="46" t="s">
        <v>5</v>
      </c>
      <c r="C47" s="68" t="s">
        <v>158</v>
      </c>
      <c r="D47" s="48">
        <f t="shared" si="4"/>
        <v>13122218.89</v>
      </c>
      <c r="E47" s="49">
        <v>0.001193</v>
      </c>
      <c r="F47" s="22">
        <f t="shared" si="0"/>
        <v>15654.81</v>
      </c>
      <c r="G47" s="75">
        <v>0</v>
      </c>
      <c r="H47" s="75">
        <v>30</v>
      </c>
      <c r="I47" s="22">
        <f t="shared" si="1"/>
        <v>0</v>
      </c>
      <c r="J47"/>
    </row>
    <row r="48" spans="1:10" ht="10.5" customHeight="1">
      <c r="A48" s="20">
        <v>34213</v>
      </c>
      <c r="B48" s="46" t="s">
        <v>5</v>
      </c>
      <c r="C48" s="68" t="s">
        <v>159</v>
      </c>
      <c r="D48" s="48">
        <f t="shared" si="4"/>
        <v>15654.81</v>
      </c>
      <c r="E48" s="49">
        <v>1.433067</v>
      </c>
      <c r="F48" s="22">
        <f t="shared" si="0"/>
        <v>22434.39</v>
      </c>
      <c r="G48" s="75">
        <v>0</v>
      </c>
      <c r="H48" s="75">
        <v>30</v>
      </c>
      <c r="I48" s="22">
        <f t="shared" si="1"/>
        <v>0</v>
      </c>
      <c r="J48"/>
    </row>
    <row r="49" spans="1:10" ht="10.5" customHeight="1">
      <c r="A49" s="20">
        <v>34243</v>
      </c>
      <c r="B49" s="46" t="s">
        <v>5</v>
      </c>
      <c r="C49" s="68" t="s">
        <v>160</v>
      </c>
      <c r="D49" s="48">
        <f t="shared" si="4"/>
        <v>22434.39</v>
      </c>
      <c r="E49" s="49">
        <v>1.2517</v>
      </c>
      <c r="F49" s="22">
        <f t="shared" si="0"/>
        <v>28081.13</v>
      </c>
      <c r="G49" s="75">
        <v>0</v>
      </c>
      <c r="H49" s="75">
        <v>30</v>
      </c>
      <c r="I49" s="22">
        <f t="shared" si="1"/>
        <v>0</v>
      </c>
      <c r="J49"/>
    </row>
    <row r="50" spans="1:10" ht="10.5" customHeight="1">
      <c r="A50" s="20">
        <v>34274</v>
      </c>
      <c r="B50" s="46" t="s">
        <v>5</v>
      </c>
      <c r="C50" s="68" t="s">
        <v>161</v>
      </c>
      <c r="D50" s="48">
        <f t="shared" si="4"/>
        <v>28081.13</v>
      </c>
      <c r="E50" s="49">
        <v>1.2492</v>
      </c>
      <c r="F50" s="22">
        <f t="shared" si="0"/>
        <v>35078.95</v>
      </c>
      <c r="G50" s="75">
        <v>0</v>
      </c>
      <c r="H50" s="75">
        <v>30</v>
      </c>
      <c r="I50" s="22">
        <f t="shared" si="1"/>
        <v>0</v>
      </c>
      <c r="J50"/>
    </row>
    <row r="51" spans="1:10" ht="10.5" customHeight="1">
      <c r="A51" s="20">
        <v>34304</v>
      </c>
      <c r="B51" s="46" t="s">
        <v>5</v>
      </c>
      <c r="C51" s="68" t="s">
        <v>162</v>
      </c>
      <c r="D51" s="48">
        <f t="shared" si="4"/>
        <v>35078.95</v>
      </c>
      <c r="E51" s="49">
        <v>1.2489</v>
      </c>
      <c r="F51" s="22">
        <f t="shared" si="0"/>
        <v>43810.1</v>
      </c>
      <c r="G51" s="75">
        <v>0</v>
      </c>
      <c r="H51" s="75">
        <v>30</v>
      </c>
      <c r="I51" s="22">
        <f t="shared" si="1"/>
        <v>0</v>
      </c>
      <c r="J51"/>
    </row>
    <row r="52" spans="1:10" ht="10.5" customHeight="1">
      <c r="A52" s="20" t="s">
        <v>163</v>
      </c>
      <c r="B52" s="46" t="s">
        <v>5</v>
      </c>
      <c r="C52" s="68"/>
      <c r="D52" s="48">
        <f t="shared" si="4"/>
        <v>43810.1</v>
      </c>
      <c r="E52" s="49">
        <v>1</v>
      </c>
      <c r="F52" s="22">
        <f t="shared" si="0"/>
        <v>43810.1</v>
      </c>
      <c r="G52" s="75">
        <v>0</v>
      </c>
      <c r="H52" s="75">
        <v>30</v>
      </c>
      <c r="I52" s="22">
        <f t="shared" si="1"/>
        <v>0</v>
      </c>
      <c r="J52"/>
    </row>
    <row r="53" spans="1:10" ht="10.5" customHeight="1">
      <c r="A53" s="20">
        <v>34335</v>
      </c>
      <c r="B53" s="46" t="s">
        <v>5</v>
      </c>
      <c r="C53" s="68"/>
      <c r="D53" s="48">
        <f t="shared" si="4"/>
        <v>43810.1</v>
      </c>
      <c r="E53" s="121">
        <v>1.7528</v>
      </c>
      <c r="F53" s="22">
        <f t="shared" si="0"/>
        <v>76790.34</v>
      </c>
      <c r="G53" s="75">
        <v>0</v>
      </c>
      <c r="H53" s="75">
        <v>30</v>
      </c>
      <c r="I53" s="22">
        <f t="shared" si="1"/>
        <v>0</v>
      </c>
      <c r="J53"/>
    </row>
    <row r="54" spans="1:10" ht="10.5" customHeight="1">
      <c r="A54" s="20">
        <v>34366</v>
      </c>
      <c r="B54" s="46" t="s">
        <v>5</v>
      </c>
      <c r="C54" s="68" t="s">
        <v>164</v>
      </c>
      <c r="D54" s="22">
        <f t="shared" si="4"/>
        <v>76790.34</v>
      </c>
      <c r="E54" s="49">
        <v>1.3025</v>
      </c>
      <c r="F54" s="22">
        <f t="shared" si="0"/>
        <v>100019.42</v>
      </c>
      <c r="G54" s="75">
        <v>0</v>
      </c>
      <c r="H54" s="75">
        <v>30</v>
      </c>
      <c r="I54" s="22">
        <f t="shared" si="1"/>
        <v>0</v>
      </c>
      <c r="J54"/>
    </row>
    <row r="55" spans="1:10" ht="10.5" customHeight="1">
      <c r="A55" s="20">
        <v>34394</v>
      </c>
      <c r="B55" s="46" t="s">
        <v>5</v>
      </c>
      <c r="C55" s="122" t="s">
        <v>165</v>
      </c>
      <c r="D55" s="22">
        <f>F54/637.64</f>
        <v>156.86</v>
      </c>
      <c r="E55" s="49">
        <v>1</v>
      </c>
      <c r="F55" s="22">
        <f t="shared" si="0"/>
        <v>156.86</v>
      </c>
      <c r="G55" s="75">
        <v>0</v>
      </c>
      <c r="H55" s="75">
        <v>30</v>
      </c>
      <c r="I55" s="22">
        <f t="shared" si="1"/>
        <v>0</v>
      </c>
      <c r="J55"/>
    </row>
    <row r="56" spans="1:10" ht="10.5" customHeight="1">
      <c r="A56" s="120">
        <v>34425</v>
      </c>
      <c r="B56" s="46" t="s">
        <v>5</v>
      </c>
      <c r="C56" s="123" t="s">
        <v>166</v>
      </c>
      <c r="D56" s="48">
        <f>F55</f>
        <v>156.86</v>
      </c>
      <c r="E56" s="49">
        <v>1.0553</v>
      </c>
      <c r="F56" s="22">
        <f t="shared" si="0"/>
        <v>165.53</v>
      </c>
      <c r="G56" s="75">
        <v>0</v>
      </c>
      <c r="H56" s="75">
        <v>30</v>
      </c>
      <c r="I56" s="22">
        <f t="shared" si="1"/>
        <v>0</v>
      </c>
      <c r="J56"/>
    </row>
    <row r="57" spans="1:10" ht="10.5" customHeight="1">
      <c r="A57" s="20">
        <v>34455</v>
      </c>
      <c r="B57" s="46" t="s">
        <v>5</v>
      </c>
      <c r="C57" s="50"/>
      <c r="D57" s="48">
        <f aca="true" t="shared" si="5" ref="D57:D120">F56</f>
        <v>165.53</v>
      </c>
      <c r="E57" s="49">
        <v>1</v>
      </c>
      <c r="F57" s="22">
        <f t="shared" si="0"/>
        <v>165.53</v>
      </c>
      <c r="G57" s="75">
        <v>0</v>
      </c>
      <c r="H57" s="75">
        <v>30</v>
      </c>
      <c r="I57" s="22">
        <f t="shared" si="1"/>
        <v>0</v>
      </c>
      <c r="J57"/>
    </row>
    <row r="58" spans="1:10" ht="10.5" customHeight="1">
      <c r="A58" s="20">
        <v>34486</v>
      </c>
      <c r="B58" s="46" t="s">
        <v>5</v>
      </c>
      <c r="C58" s="50"/>
      <c r="D58" s="48">
        <f t="shared" si="5"/>
        <v>165.53</v>
      </c>
      <c r="E58" s="49">
        <v>1</v>
      </c>
      <c r="F58" s="22">
        <f t="shared" si="0"/>
        <v>165.53</v>
      </c>
      <c r="G58" s="75">
        <v>0</v>
      </c>
      <c r="H58" s="75">
        <v>30</v>
      </c>
      <c r="I58" s="22">
        <f t="shared" si="1"/>
        <v>0</v>
      </c>
      <c r="J58"/>
    </row>
    <row r="59" spans="1:10" ht="10.5" customHeight="1">
      <c r="A59" s="20">
        <v>34516</v>
      </c>
      <c r="B59" s="46" t="s">
        <v>5</v>
      </c>
      <c r="C59" s="50"/>
      <c r="D59" s="48">
        <f t="shared" si="5"/>
        <v>165.53</v>
      </c>
      <c r="E59" s="49">
        <v>1</v>
      </c>
      <c r="F59" s="22">
        <f t="shared" si="0"/>
        <v>165.53</v>
      </c>
      <c r="G59" s="75">
        <v>0</v>
      </c>
      <c r="H59" s="75">
        <v>30</v>
      </c>
      <c r="I59" s="22">
        <f t="shared" si="1"/>
        <v>0</v>
      </c>
      <c r="J59"/>
    </row>
    <row r="60" spans="1:10" ht="10.5" customHeight="1">
      <c r="A60" s="20">
        <v>34547</v>
      </c>
      <c r="B60" s="46" t="s">
        <v>5</v>
      </c>
      <c r="C60" s="50"/>
      <c r="D60" s="48">
        <f t="shared" si="5"/>
        <v>165.53</v>
      </c>
      <c r="E60" s="49">
        <v>1</v>
      </c>
      <c r="F60" s="22">
        <f t="shared" si="0"/>
        <v>165.53</v>
      </c>
      <c r="G60" s="75">
        <v>0</v>
      </c>
      <c r="H60" s="75">
        <v>30</v>
      </c>
      <c r="I60" s="22">
        <f t="shared" si="1"/>
        <v>0</v>
      </c>
      <c r="J60"/>
    </row>
    <row r="61" spans="1:10" ht="10.5" customHeight="1">
      <c r="A61" s="20">
        <v>34578</v>
      </c>
      <c r="B61" s="46" t="s">
        <v>5</v>
      </c>
      <c r="C61" s="50"/>
      <c r="D61" s="48">
        <f t="shared" si="5"/>
        <v>165.53</v>
      </c>
      <c r="E61" s="49">
        <v>1</v>
      </c>
      <c r="F61" s="22">
        <f t="shared" si="0"/>
        <v>165.53</v>
      </c>
      <c r="G61" s="75">
        <v>0</v>
      </c>
      <c r="H61" s="75">
        <v>30</v>
      </c>
      <c r="I61" s="22">
        <f t="shared" si="1"/>
        <v>0</v>
      </c>
      <c r="J61"/>
    </row>
    <row r="62" spans="1:10" ht="10.5" customHeight="1">
      <c r="A62" s="20">
        <v>34608</v>
      </c>
      <c r="B62" s="46" t="s">
        <v>5</v>
      </c>
      <c r="C62" s="50"/>
      <c r="D62" s="48">
        <f t="shared" si="5"/>
        <v>165.53</v>
      </c>
      <c r="E62" s="49">
        <v>1</v>
      </c>
      <c r="F62" s="22">
        <f t="shared" si="0"/>
        <v>165.53</v>
      </c>
      <c r="G62" s="75">
        <v>0</v>
      </c>
      <c r="H62" s="75">
        <v>30</v>
      </c>
      <c r="I62" s="22">
        <f t="shared" si="1"/>
        <v>0</v>
      </c>
      <c r="J62"/>
    </row>
    <row r="63" spans="1:10" ht="10.5" customHeight="1">
      <c r="A63" s="20">
        <v>34639</v>
      </c>
      <c r="B63" s="46" t="s">
        <v>5</v>
      </c>
      <c r="C63" s="50"/>
      <c r="D63" s="48">
        <f t="shared" si="5"/>
        <v>165.53</v>
      </c>
      <c r="E63" s="49">
        <v>1</v>
      </c>
      <c r="F63" s="22">
        <f t="shared" si="0"/>
        <v>165.53</v>
      </c>
      <c r="G63" s="75">
        <v>0</v>
      </c>
      <c r="H63" s="75">
        <v>30</v>
      </c>
      <c r="I63" s="22">
        <f t="shared" si="1"/>
        <v>0</v>
      </c>
      <c r="J63"/>
    </row>
    <row r="64" spans="1:10" ht="10.5" customHeight="1">
      <c r="A64" s="20">
        <v>34669</v>
      </c>
      <c r="B64" s="46" t="s">
        <v>5</v>
      </c>
      <c r="C64" s="50"/>
      <c r="D64" s="48">
        <f t="shared" si="5"/>
        <v>165.53</v>
      </c>
      <c r="E64" s="49">
        <v>1</v>
      </c>
      <c r="F64" s="22">
        <f t="shared" si="0"/>
        <v>165.53</v>
      </c>
      <c r="G64" s="75">
        <v>0</v>
      </c>
      <c r="H64" s="75">
        <v>30</v>
      </c>
      <c r="I64" s="22">
        <f t="shared" si="1"/>
        <v>0</v>
      </c>
      <c r="J64"/>
    </row>
    <row r="65" spans="1:10" ht="10.5" customHeight="1">
      <c r="A65" s="20" t="s">
        <v>167</v>
      </c>
      <c r="B65" s="46" t="s">
        <v>5</v>
      </c>
      <c r="C65" s="50"/>
      <c r="D65" s="48">
        <f t="shared" si="5"/>
        <v>165.53</v>
      </c>
      <c r="E65" s="49">
        <v>1</v>
      </c>
      <c r="F65" s="22">
        <f t="shared" si="0"/>
        <v>165.53</v>
      </c>
      <c r="G65" s="75">
        <v>0</v>
      </c>
      <c r="H65" s="75">
        <v>30</v>
      </c>
      <c r="I65" s="22">
        <f t="shared" si="1"/>
        <v>0</v>
      </c>
      <c r="J65"/>
    </row>
    <row r="66" spans="1:10" ht="10.5" customHeight="1">
      <c r="A66" s="20">
        <v>34700</v>
      </c>
      <c r="B66" s="46" t="s">
        <v>5</v>
      </c>
      <c r="C66" s="50"/>
      <c r="D66" s="48">
        <f t="shared" si="5"/>
        <v>165.53</v>
      </c>
      <c r="E66" s="49">
        <v>1</v>
      </c>
      <c r="F66" s="22">
        <f t="shared" si="0"/>
        <v>165.53</v>
      </c>
      <c r="G66" s="75">
        <v>0</v>
      </c>
      <c r="H66" s="75">
        <v>30</v>
      </c>
      <c r="I66" s="22">
        <f t="shared" si="1"/>
        <v>0</v>
      </c>
      <c r="J66"/>
    </row>
    <row r="67" spans="1:10" ht="10.5" customHeight="1">
      <c r="A67" s="20">
        <v>34731</v>
      </c>
      <c r="B67" s="46" t="s">
        <v>5</v>
      </c>
      <c r="C67" s="50"/>
      <c r="D67" s="48">
        <f t="shared" si="5"/>
        <v>165.53</v>
      </c>
      <c r="E67" s="49">
        <v>1</v>
      </c>
      <c r="F67" s="22">
        <f t="shared" si="0"/>
        <v>165.53</v>
      </c>
      <c r="G67" s="75">
        <v>0</v>
      </c>
      <c r="H67" s="75">
        <v>30</v>
      </c>
      <c r="I67" s="22">
        <f t="shared" si="1"/>
        <v>0</v>
      </c>
      <c r="J67"/>
    </row>
    <row r="68" spans="1:10" ht="10.5" customHeight="1">
      <c r="A68" s="20">
        <v>34759</v>
      </c>
      <c r="B68" s="46" t="s">
        <v>5</v>
      </c>
      <c r="C68" s="50"/>
      <c r="D68" s="48">
        <f t="shared" si="5"/>
        <v>165.53</v>
      </c>
      <c r="E68" s="49">
        <v>1</v>
      </c>
      <c r="F68" s="22">
        <f t="shared" si="0"/>
        <v>165.53</v>
      </c>
      <c r="G68" s="75">
        <v>0</v>
      </c>
      <c r="H68" s="75">
        <v>30</v>
      </c>
      <c r="I68" s="22">
        <f t="shared" si="1"/>
        <v>0</v>
      </c>
      <c r="J68"/>
    </row>
    <row r="69" spans="1:10" ht="10.5" customHeight="1">
      <c r="A69" s="20">
        <v>34790</v>
      </c>
      <c r="B69" s="46" t="s">
        <v>5</v>
      </c>
      <c r="C69" s="50"/>
      <c r="D69" s="48">
        <f t="shared" si="5"/>
        <v>165.53</v>
      </c>
      <c r="E69" s="49">
        <v>1</v>
      </c>
      <c r="F69" s="22">
        <f t="shared" si="0"/>
        <v>165.53</v>
      </c>
      <c r="G69" s="75">
        <v>0</v>
      </c>
      <c r="H69" s="75">
        <v>30</v>
      </c>
      <c r="I69" s="22">
        <f t="shared" si="1"/>
        <v>0</v>
      </c>
      <c r="J69"/>
    </row>
    <row r="70" spans="1:10" ht="10.5" customHeight="1">
      <c r="A70" s="20">
        <v>34820</v>
      </c>
      <c r="B70" s="46" t="s">
        <v>5</v>
      </c>
      <c r="C70" s="124" t="s">
        <v>168</v>
      </c>
      <c r="D70" s="48">
        <f t="shared" si="5"/>
        <v>165.53</v>
      </c>
      <c r="E70" s="49">
        <v>1.428572</v>
      </c>
      <c r="F70" s="22">
        <f t="shared" si="0"/>
        <v>236.47</v>
      </c>
      <c r="G70" s="75">
        <v>0</v>
      </c>
      <c r="H70" s="75">
        <v>30</v>
      </c>
      <c r="I70" s="22">
        <f t="shared" si="1"/>
        <v>0</v>
      </c>
      <c r="J70"/>
    </row>
    <row r="71" spans="1:10" ht="10.5" customHeight="1">
      <c r="A71" s="20">
        <v>34851</v>
      </c>
      <c r="B71" s="46" t="s">
        <v>5</v>
      </c>
      <c r="C71" s="50"/>
      <c r="D71" s="48">
        <f t="shared" si="5"/>
        <v>236.47</v>
      </c>
      <c r="E71" s="121">
        <v>1</v>
      </c>
      <c r="F71" s="22">
        <f t="shared" si="0"/>
        <v>236.47</v>
      </c>
      <c r="G71" s="75">
        <v>0</v>
      </c>
      <c r="H71" s="75">
        <v>30</v>
      </c>
      <c r="I71" s="22">
        <f t="shared" si="1"/>
        <v>0</v>
      </c>
      <c r="J71"/>
    </row>
    <row r="72" spans="1:10" ht="10.5" customHeight="1">
      <c r="A72" s="20">
        <v>34881</v>
      </c>
      <c r="B72" s="46" t="s">
        <v>5</v>
      </c>
      <c r="C72" s="50"/>
      <c r="D72" s="48">
        <f t="shared" si="5"/>
        <v>236.47</v>
      </c>
      <c r="E72" s="49">
        <v>1</v>
      </c>
      <c r="F72" s="22">
        <f t="shared" si="0"/>
        <v>236.47</v>
      </c>
      <c r="G72" s="75">
        <v>0</v>
      </c>
      <c r="H72" s="75">
        <v>30</v>
      </c>
      <c r="I72" s="22">
        <f t="shared" si="1"/>
        <v>0</v>
      </c>
      <c r="J72"/>
    </row>
    <row r="73" spans="1:10" ht="10.5" customHeight="1">
      <c r="A73" s="20">
        <v>34912</v>
      </c>
      <c r="B73" s="46" t="s">
        <v>5</v>
      </c>
      <c r="C73" s="50"/>
      <c r="D73" s="48">
        <f t="shared" si="5"/>
        <v>236.47</v>
      </c>
      <c r="E73" s="49">
        <v>1</v>
      </c>
      <c r="F73" s="22">
        <f t="shared" si="0"/>
        <v>236.47</v>
      </c>
      <c r="G73" s="75">
        <v>0</v>
      </c>
      <c r="H73" s="75">
        <v>30</v>
      </c>
      <c r="I73" s="22">
        <f t="shared" si="1"/>
        <v>0</v>
      </c>
      <c r="J73"/>
    </row>
    <row r="74" spans="1:10" ht="10.5" customHeight="1">
      <c r="A74" s="20">
        <v>34943</v>
      </c>
      <c r="B74" s="46" t="s">
        <v>5</v>
      </c>
      <c r="C74" s="50"/>
      <c r="D74" s="48">
        <f t="shared" si="5"/>
        <v>236.47</v>
      </c>
      <c r="E74" s="49">
        <v>1</v>
      </c>
      <c r="F74" s="22">
        <f t="shared" si="0"/>
        <v>236.47</v>
      </c>
      <c r="G74" s="75">
        <v>0</v>
      </c>
      <c r="H74" s="75">
        <v>30</v>
      </c>
      <c r="I74" s="22">
        <f t="shared" si="1"/>
        <v>0</v>
      </c>
      <c r="J74"/>
    </row>
    <row r="75" spans="1:10" ht="10.5" customHeight="1">
      <c r="A75" s="20">
        <v>34973</v>
      </c>
      <c r="B75" s="46" t="s">
        <v>5</v>
      </c>
      <c r="C75" s="50"/>
      <c r="D75" s="48">
        <f t="shared" si="5"/>
        <v>236.47</v>
      </c>
      <c r="E75" s="49">
        <v>1</v>
      </c>
      <c r="F75" s="22">
        <f t="shared" si="0"/>
        <v>236.47</v>
      </c>
      <c r="G75" s="75">
        <v>0</v>
      </c>
      <c r="H75" s="75">
        <v>30</v>
      </c>
      <c r="I75" s="22">
        <f t="shared" si="1"/>
        <v>0</v>
      </c>
      <c r="J75"/>
    </row>
    <row r="76" spans="1:10" ht="10.5" customHeight="1">
      <c r="A76" s="20">
        <v>35004</v>
      </c>
      <c r="B76" s="46" t="s">
        <v>5</v>
      </c>
      <c r="C76" s="50"/>
      <c r="D76" s="48">
        <f t="shared" si="5"/>
        <v>236.47</v>
      </c>
      <c r="E76" s="49">
        <v>1</v>
      </c>
      <c r="F76" s="22">
        <f t="shared" si="0"/>
        <v>236.47</v>
      </c>
      <c r="G76" s="75">
        <v>0</v>
      </c>
      <c r="H76" s="75">
        <v>30</v>
      </c>
      <c r="I76" s="22">
        <f t="shared" si="1"/>
        <v>0</v>
      </c>
      <c r="J76"/>
    </row>
    <row r="77" spans="1:10" ht="10.5" customHeight="1">
      <c r="A77" s="20">
        <v>35034</v>
      </c>
      <c r="B77" s="46" t="s">
        <v>5</v>
      </c>
      <c r="C77" s="50"/>
      <c r="D77" s="48">
        <f t="shared" si="5"/>
        <v>236.47</v>
      </c>
      <c r="E77" s="49">
        <v>1</v>
      </c>
      <c r="F77" s="22">
        <f t="shared" si="0"/>
        <v>236.47</v>
      </c>
      <c r="G77" s="75">
        <v>0</v>
      </c>
      <c r="H77" s="75">
        <v>30</v>
      </c>
      <c r="I77" s="22">
        <f t="shared" si="1"/>
        <v>0</v>
      </c>
      <c r="J77"/>
    </row>
    <row r="78" spans="1:10" ht="10.5" customHeight="1">
      <c r="A78" s="20" t="s">
        <v>169</v>
      </c>
      <c r="B78" s="46" t="s">
        <v>5</v>
      </c>
      <c r="C78" s="50"/>
      <c r="D78" s="48">
        <f t="shared" si="5"/>
        <v>236.47</v>
      </c>
      <c r="E78" s="49">
        <v>1</v>
      </c>
      <c r="F78" s="22">
        <f t="shared" si="0"/>
        <v>236.47</v>
      </c>
      <c r="G78" s="75">
        <v>0</v>
      </c>
      <c r="H78" s="75">
        <v>30</v>
      </c>
      <c r="I78" s="22">
        <f t="shared" si="1"/>
        <v>0</v>
      </c>
      <c r="J78"/>
    </row>
    <row r="79" spans="1:10" ht="10.5" customHeight="1">
      <c r="A79" s="20">
        <v>35065</v>
      </c>
      <c r="B79" s="46" t="s">
        <v>5</v>
      </c>
      <c r="C79" s="50"/>
      <c r="D79" s="48">
        <f t="shared" si="5"/>
        <v>236.47</v>
      </c>
      <c r="E79" s="49">
        <v>1</v>
      </c>
      <c r="F79" s="22">
        <f t="shared" si="0"/>
        <v>236.47</v>
      </c>
      <c r="G79" s="75">
        <v>0</v>
      </c>
      <c r="H79" s="75">
        <v>30</v>
      </c>
      <c r="I79" s="22">
        <f t="shared" si="1"/>
        <v>0</v>
      </c>
      <c r="J79"/>
    </row>
    <row r="80" spans="1:10" ht="10.5" customHeight="1">
      <c r="A80" s="20">
        <v>35096</v>
      </c>
      <c r="B80" s="46" t="s">
        <v>5</v>
      </c>
      <c r="C80" s="50"/>
      <c r="D80" s="48">
        <f t="shared" si="5"/>
        <v>236.47</v>
      </c>
      <c r="E80" s="49">
        <v>1</v>
      </c>
      <c r="F80" s="22">
        <f t="shared" si="0"/>
        <v>236.47</v>
      </c>
      <c r="G80" s="75">
        <v>0</v>
      </c>
      <c r="H80" s="75">
        <v>30</v>
      </c>
      <c r="I80" s="22">
        <f t="shared" si="1"/>
        <v>0</v>
      </c>
      <c r="J80"/>
    </row>
    <row r="81" spans="1:10" ht="10.5" customHeight="1">
      <c r="A81" s="20">
        <v>35125</v>
      </c>
      <c r="B81" s="46" t="s">
        <v>5</v>
      </c>
      <c r="C81" s="50"/>
      <c r="D81" s="48">
        <f t="shared" si="5"/>
        <v>236.47</v>
      </c>
      <c r="E81" s="49">
        <v>1</v>
      </c>
      <c r="F81" s="22">
        <f t="shared" si="0"/>
        <v>236.47</v>
      </c>
      <c r="G81" s="75">
        <v>0</v>
      </c>
      <c r="H81" s="75">
        <v>30</v>
      </c>
      <c r="I81" s="22">
        <f t="shared" si="1"/>
        <v>0</v>
      </c>
      <c r="J81"/>
    </row>
    <row r="82" spans="1:10" ht="10.5" customHeight="1">
      <c r="A82" s="20">
        <v>35156</v>
      </c>
      <c r="B82" s="46" t="s">
        <v>5</v>
      </c>
      <c r="C82" s="50"/>
      <c r="D82" s="48">
        <f t="shared" si="5"/>
        <v>236.47</v>
      </c>
      <c r="E82" s="49">
        <v>1</v>
      </c>
      <c r="F82" s="22">
        <f t="shared" si="0"/>
        <v>236.47</v>
      </c>
      <c r="G82" s="75">
        <v>0</v>
      </c>
      <c r="H82" s="75">
        <v>30</v>
      </c>
      <c r="I82" s="22">
        <f t="shared" si="1"/>
        <v>0</v>
      </c>
      <c r="J82"/>
    </row>
    <row r="83" spans="1:10" ht="10.5" customHeight="1">
      <c r="A83" s="20">
        <v>35186</v>
      </c>
      <c r="B83" s="46" t="s">
        <v>5</v>
      </c>
      <c r="C83" s="68" t="s">
        <v>170</v>
      </c>
      <c r="D83" s="48">
        <f t="shared" si="5"/>
        <v>236.47</v>
      </c>
      <c r="E83" s="49">
        <v>1.15</v>
      </c>
      <c r="F83" s="22">
        <f t="shared" si="0"/>
        <v>271.94</v>
      </c>
      <c r="G83" s="75">
        <v>0</v>
      </c>
      <c r="H83" s="75">
        <v>30</v>
      </c>
      <c r="I83" s="22">
        <f t="shared" si="1"/>
        <v>0</v>
      </c>
      <c r="J83"/>
    </row>
    <row r="84" spans="1:10" ht="10.5" customHeight="1">
      <c r="A84" s="20">
        <v>35217</v>
      </c>
      <c r="B84" s="46" t="s">
        <v>5</v>
      </c>
      <c r="C84" s="50"/>
      <c r="D84" s="48">
        <f t="shared" si="5"/>
        <v>271.94</v>
      </c>
      <c r="E84" s="49">
        <v>1</v>
      </c>
      <c r="F84" s="22">
        <f t="shared" si="0"/>
        <v>271.94</v>
      </c>
      <c r="G84" s="75">
        <v>0</v>
      </c>
      <c r="H84" s="75">
        <v>30</v>
      </c>
      <c r="I84" s="22">
        <f t="shared" si="1"/>
        <v>0</v>
      </c>
      <c r="J84"/>
    </row>
    <row r="85" spans="1:10" ht="10.5" customHeight="1">
      <c r="A85" s="45">
        <v>35247</v>
      </c>
      <c r="B85" s="46" t="s">
        <v>5</v>
      </c>
      <c r="C85" s="47"/>
      <c r="D85" s="48">
        <f t="shared" si="5"/>
        <v>271.94</v>
      </c>
      <c r="E85" s="49">
        <v>1</v>
      </c>
      <c r="F85" s="22">
        <f aca="true" t="shared" si="6" ref="F85:F115">D85*E85</f>
        <v>271.94</v>
      </c>
      <c r="G85" s="75">
        <v>0</v>
      </c>
      <c r="H85" s="75">
        <v>30</v>
      </c>
      <c r="I85" s="22">
        <f aca="true" t="shared" si="7" ref="I85:I115">F85*G85/H85</f>
        <v>0</v>
      </c>
      <c r="J85"/>
    </row>
    <row r="86" spans="1:10" ht="10.5" customHeight="1">
      <c r="A86" s="45">
        <v>35278</v>
      </c>
      <c r="B86" s="46" t="s">
        <v>5</v>
      </c>
      <c r="C86" s="47"/>
      <c r="D86" s="48">
        <f t="shared" si="5"/>
        <v>271.94</v>
      </c>
      <c r="E86" s="49">
        <v>1</v>
      </c>
      <c r="F86" s="22">
        <f t="shared" si="6"/>
        <v>271.94</v>
      </c>
      <c r="G86" s="75">
        <v>0</v>
      </c>
      <c r="H86" s="75">
        <v>30</v>
      </c>
      <c r="I86" s="22">
        <f t="shared" si="7"/>
        <v>0</v>
      </c>
      <c r="J86"/>
    </row>
    <row r="87" spans="1:10" ht="10.5" customHeight="1">
      <c r="A87" s="45">
        <v>35309</v>
      </c>
      <c r="B87" s="46" t="s">
        <v>5</v>
      </c>
      <c r="C87" s="47"/>
      <c r="D87" s="48">
        <f t="shared" si="5"/>
        <v>271.94</v>
      </c>
      <c r="E87" s="49">
        <v>1</v>
      </c>
      <c r="F87" s="22">
        <f t="shared" si="6"/>
        <v>271.94</v>
      </c>
      <c r="G87" s="75">
        <v>0</v>
      </c>
      <c r="H87" s="75">
        <v>30</v>
      </c>
      <c r="I87" s="22">
        <f t="shared" si="7"/>
        <v>0</v>
      </c>
      <c r="J87"/>
    </row>
    <row r="88" spans="1:10" ht="10.5" customHeight="1">
      <c r="A88" s="45">
        <v>35339</v>
      </c>
      <c r="B88" s="46" t="s">
        <v>5</v>
      </c>
      <c r="C88" s="47"/>
      <c r="D88" s="48">
        <f t="shared" si="5"/>
        <v>271.94</v>
      </c>
      <c r="E88" s="49">
        <v>1</v>
      </c>
      <c r="F88" s="22">
        <f t="shared" si="6"/>
        <v>271.94</v>
      </c>
      <c r="G88" s="75">
        <v>0</v>
      </c>
      <c r="H88" s="75">
        <v>30</v>
      </c>
      <c r="I88" s="22">
        <f t="shared" si="7"/>
        <v>0</v>
      </c>
      <c r="J88"/>
    </row>
    <row r="89" spans="1:10" ht="10.5" customHeight="1">
      <c r="A89" s="45">
        <v>35370</v>
      </c>
      <c r="B89" s="46" t="s">
        <v>5</v>
      </c>
      <c r="C89" s="47"/>
      <c r="D89" s="48">
        <f t="shared" si="5"/>
        <v>271.94</v>
      </c>
      <c r="E89" s="49">
        <v>1</v>
      </c>
      <c r="F89" s="22">
        <f t="shared" si="6"/>
        <v>271.94</v>
      </c>
      <c r="G89" s="75">
        <v>0</v>
      </c>
      <c r="H89" s="75">
        <v>30</v>
      </c>
      <c r="I89" s="22">
        <f t="shared" si="7"/>
        <v>0</v>
      </c>
      <c r="J89"/>
    </row>
    <row r="90" spans="1:10" ht="10.5" customHeight="1">
      <c r="A90" s="45">
        <v>35400</v>
      </c>
      <c r="B90" s="46" t="s">
        <v>5</v>
      </c>
      <c r="C90" s="47"/>
      <c r="D90" s="48">
        <f t="shared" si="5"/>
        <v>271.94</v>
      </c>
      <c r="E90" s="49">
        <v>1</v>
      </c>
      <c r="F90" s="22">
        <f t="shared" si="6"/>
        <v>271.94</v>
      </c>
      <c r="G90" s="75">
        <v>0</v>
      </c>
      <c r="H90" s="75">
        <v>30</v>
      </c>
      <c r="I90" s="22">
        <f t="shared" si="7"/>
        <v>0</v>
      </c>
      <c r="J90"/>
    </row>
    <row r="91" spans="1:10" ht="10.5" customHeight="1">
      <c r="A91" s="20" t="s">
        <v>171</v>
      </c>
      <c r="B91" s="46" t="s">
        <v>5</v>
      </c>
      <c r="C91" s="50"/>
      <c r="D91" s="48">
        <f t="shared" si="5"/>
        <v>271.94</v>
      </c>
      <c r="E91" s="121">
        <v>1</v>
      </c>
      <c r="F91" s="22">
        <f t="shared" si="6"/>
        <v>271.94</v>
      </c>
      <c r="G91" s="75">
        <v>0</v>
      </c>
      <c r="H91" s="75">
        <v>30</v>
      </c>
      <c r="I91" s="22">
        <f t="shared" si="7"/>
        <v>0</v>
      </c>
      <c r="J91"/>
    </row>
    <row r="92" spans="1:10" ht="10.5" customHeight="1">
      <c r="A92" s="45">
        <v>35431</v>
      </c>
      <c r="B92" s="46" t="s">
        <v>5</v>
      </c>
      <c r="C92" s="47"/>
      <c r="D92" s="48">
        <f t="shared" si="5"/>
        <v>271.94</v>
      </c>
      <c r="E92" s="49">
        <v>1</v>
      </c>
      <c r="F92" s="22">
        <f t="shared" si="6"/>
        <v>271.94</v>
      </c>
      <c r="G92" s="75">
        <v>0</v>
      </c>
      <c r="H92" s="75">
        <v>30</v>
      </c>
      <c r="I92" s="22">
        <f t="shared" si="7"/>
        <v>0</v>
      </c>
      <c r="J92"/>
    </row>
    <row r="93" spans="1:10" ht="10.5" customHeight="1">
      <c r="A93" s="45">
        <v>35462</v>
      </c>
      <c r="B93" s="46" t="s">
        <v>5</v>
      </c>
      <c r="C93" s="47"/>
      <c r="D93" s="48">
        <f t="shared" si="5"/>
        <v>271.94</v>
      </c>
      <c r="E93" s="49">
        <v>1</v>
      </c>
      <c r="F93" s="22">
        <f t="shared" si="6"/>
        <v>271.94</v>
      </c>
      <c r="G93" s="75">
        <v>0</v>
      </c>
      <c r="H93" s="75">
        <v>30</v>
      </c>
      <c r="I93" s="22">
        <f t="shared" si="7"/>
        <v>0</v>
      </c>
      <c r="J93"/>
    </row>
    <row r="94" spans="1:10" ht="10.5" customHeight="1">
      <c r="A94" s="45">
        <v>35490</v>
      </c>
      <c r="B94" s="46" t="s">
        <v>5</v>
      </c>
      <c r="C94" s="47"/>
      <c r="D94" s="48">
        <f t="shared" si="5"/>
        <v>271.94</v>
      </c>
      <c r="E94" s="49">
        <v>1</v>
      </c>
      <c r="F94" s="22">
        <f t="shared" si="6"/>
        <v>271.94</v>
      </c>
      <c r="G94" s="75">
        <v>0</v>
      </c>
      <c r="H94" s="75">
        <v>30</v>
      </c>
      <c r="I94" s="22">
        <f t="shared" si="7"/>
        <v>0</v>
      </c>
      <c r="J94"/>
    </row>
    <row r="95" spans="1:10" ht="10.5" customHeight="1">
      <c r="A95" s="45">
        <v>35521</v>
      </c>
      <c r="B95" s="46" t="s">
        <v>5</v>
      </c>
      <c r="C95" s="47"/>
      <c r="D95" s="48">
        <f t="shared" si="5"/>
        <v>271.94</v>
      </c>
      <c r="E95" s="49">
        <v>1</v>
      </c>
      <c r="F95" s="22">
        <f t="shared" si="6"/>
        <v>271.94</v>
      </c>
      <c r="G95" s="75">
        <v>0</v>
      </c>
      <c r="H95" s="75">
        <v>30</v>
      </c>
      <c r="I95" s="22">
        <f t="shared" si="7"/>
        <v>0</v>
      </c>
      <c r="J95"/>
    </row>
    <row r="96" spans="1:10" ht="10.5" customHeight="1">
      <c r="A96" s="45">
        <v>35551</v>
      </c>
      <c r="B96" s="46" t="s">
        <v>5</v>
      </c>
      <c r="C96" s="47"/>
      <c r="D96" s="48">
        <f t="shared" si="5"/>
        <v>271.94</v>
      </c>
      <c r="E96" s="49">
        <v>1</v>
      </c>
      <c r="F96" s="22">
        <f t="shared" si="6"/>
        <v>271.94</v>
      </c>
      <c r="G96" s="75">
        <v>0</v>
      </c>
      <c r="H96" s="75">
        <v>30</v>
      </c>
      <c r="I96" s="22">
        <f t="shared" si="7"/>
        <v>0</v>
      </c>
      <c r="J96"/>
    </row>
    <row r="97" spans="1:10" ht="10.5" customHeight="1">
      <c r="A97" s="45">
        <v>35582</v>
      </c>
      <c r="B97" s="46" t="s">
        <v>5</v>
      </c>
      <c r="C97" s="47" t="s">
        <v>172</v>
      </c>
      <c r="D97" s="48">
        <f t="shared" si="5"/>
        <v>271.94</v>
      </c>
      <c r="E97" s="49">
        <v>1.0776</v>
      </c>
      <c r="F97" s="22">
        <f t="shared" si="6"/>
        <v>293.04</v>
      </c>
      <c r="G97" s="75">
        <v>0</v>
      </c>
      <c r="H97" s="75">
        <v>30</v>
      </c>
      <c r="I97" s="22">
        <f t="shared" si="7"/>
        <v>0</v>
      </c>
      <c r="J97"/>
    </row>
    <row r="98" spans="1:10" ht="10.5" customHeight="1">
      <c r="A98" s="45">
        <v>35612</v>
      </c>
      <c r="B98" s="46" t="s">
        <v>5</v>
      </c>
      <c r="C98" s="47"/>
      <c r="D98" s="48">
        <f t="shared" si="5"/>
        <v>293.04</v>
      </c>
      <c r="E98" s="49">
        <v>1</v>
      </c>
      <c r="F98" s="22">
        <f t="shared" si="6"/>
        <v>293.04</v>
      </c>
      <c r="G98" s="75">
        <v>0</v>
      </c>
      <c r="H98" s="75">
        <v>30</v>
      </c>
      <c r="I98" s="22">
        <f t="shared" si="7"/>
        <v>0</v>
      </c>
      <c r="J98"/>
    </row>
    <row r="99" spans="1:10" ht="10.5" customHeight="1">
      <c r="A99" s="45">
        <v>35643</v>
      </c>
      <c r="B99" s="46" t="s">
        <v>5</v>
      </c>
      <c r="C99" s="47"/>
      <c r="D99" s="48">
        <f t="shared" si="5"/>
        <v>293.04</v>
      </c>
      <c r="E99" s="49">
        <v>1</v>
      </c>
      <c r="F99" s="22">
        <f t="shared" si="6"/>
        <v>293.04</v>
      </c>
      <c r="G99" s="75">
        <v>0</v>
      </c>
      <c r="H99" s="75">
        <v>30</v>
      </c>
      <c r="I99" s="22">
        <f t="shared" si="7"/>
        <v>0</v>
      </c>
      <c r="J99"/>
    </row>
    <row r="100" spans="1:10" ht="10.5" customHeight="1">
      <c r="A100" s="45">
        <v>35674</v>
      </c>
      <c r="B100" s="46" t="s">
        <v>5</v>
      </c>
      <c r="C100" s="47"/>
      <c r="D100" s="48">
        <f t="shared" si="5"/>
        <v>293.04</v>
      </c>
      <c r="E100" s="49">
        <v>1</v>
      </c>
      <c r="F100" s="22">
        <f t="shared" si="6"/>
        <v>293.04</v>
      </c>
      <c r="G100" s="75">
        <v>0</v>
      </c>
      <c r="H100" s="75">
        <v>30</v>
      </c>
      <c r="I100" s="22">
        <f t="shared" si="7"/>
        <v>0</v>
      </c>
      <c r="J100"/>
    </row>
    <row r="101" spans="1:10" ht="10.5" customHeight="1">
      <c r="A101" s="45">
        <v>35704</v>
      </c>
      <c r="B101" s="46" t="s">
        <v>5</v>
      </c>
      <c r="C101" s="47"/>
      <c r="D101" s="48">
        <f t="shared" si="5"/>
        <v>293.04</v>
      </c>
      <c r="E101" s="49">
        <v>1</v>
      </c>
      <c r="F101" s="22">
        <f t="shared" si="6"/>
        <v>293.04</v>
      </c>
      <c r="G101" s="75">
        <v>0</v>
      </c>
      <c r="H101" s="75">
        <v>30</v>
      </c>
      <c r="I101" s="22">
        <f t="shared" si="7"/>
        <v>0</v>
      </c>
      <c r="J101"/>
    </row>
    <row r="102" spans="1:10" ht="10.5" customHeight="1">
      <c r="A102" s="45">
        <v>35735</v>
      </c>
      <c r="B102" s="46" t="s">
        <v>5</v>
      </c>
      <c r="C102" s="47"/>
      <c r="D102" s="48">
        <f t="shared" si="5"/>
        <v>293.04</v>
      </c>
      <c r="E102" s="49">
        <v>1</v>
      </c>
      <c r="F102" s="22">
        <f t="shared" si="6"/>
        <v>293.04</v>
      </c>
      <c r="G102" s="75">
        <v>0</v>
      </c>
      <c r="H102" s="75">
        <v>30</v>
      </c>
      <c r="I102" s="22">
        <f t="shared" si="7"/>
        <v>0</v>
      </c>
      <c r="J102"/>
    </row>
    <row r="103" spans="1:10" ht="10.5" customHeight="1">
      <c r="A103" s="45">
        <v>35765</v>
      </c>
      <c r="B103" s="46" t="s">
        <v>5</v>
      </c>
      <c r="C103" s="47"/>
      <c r="D103" s="48">
        <f t="shared" si="5"/>
        <v>293.04</v>
      </c>
      <c r="E103" s="49">
        <v>1</v>
      </c>
      <c r="F103" s="22">
        <f t="shared" si="6"/>
        <v>293.04</v>
      </c>
      <c r="G103" s="75">
        <v>0</v>
      </c>
      <c r="H103" s="75">
        <v>30</v>
      </c>
      <c r="I103" s="22">
        <f t="shared" si="7"/>
        <v>0</v>
      </c>
      <c r="J103"/>
    </row>
    <row r="104" spans="1:10" ht="10.5" customHeight="1">
      <c r="A104" s="20" t="s">
        <v>173</v>
      </c>
      <c r="B104" s="46" t="s">
        <v>5</v>
      </c>
      <c r="C104" s="50"/>
      <c r="D104" s="48">
        <f t="shared" si="5"/>
        <v>293.04</v>
      </c>
      <c r="E104" s="49">
        <v>1</v>
      </c>
      <c r="F104" s="22">
        <f t="shared" si="6"/>
        <v>293.04</v>
      </c>
      <c r="G104" s="75">
        <v>0</v>
      </c>
      <c r="H104" s="75">
        <v>30</v>
      </c>
      <c r="I104" s="22">
        <f t="shared" si="7"/>
        <v>0</v>
      </c>
      <c r="J104"/>
    </row>
    <row r="105" spans="1:10" ht="10.5" customHeight="1">
      <c r="A105" s="45">
        <v>35796</v>
      </c>
      <c r="B105" s="46" t="s">
        <v>5</v>
      </c>
      <c r="C105" s="47"/>
      <c r="D105" s="48">
        <f t="shared" si="5"/>
        <v>293.04</v>
      </c>
      <c r="E105" s="49">
        <v>1</v>
      </c>
      <c r="F105" s="22">
        <f t="shared" si="6"/>
        <v>293.04</v>
      </c>
      <c r="G105" s="75">
        <v>0</v>
      </c>
      <c r="H105" s="75">
        <v>30</v>
      </c>
      <c r="I105" s="22">
        <f t="shared" si="7"/>
        <v>0</v>
      </c>
      <c r="J105"/>
    </row>
    <row r="106" spans="1:10" ht="10.5" customHeight="1">
      <c r="A106" s="45">
        <v>35827</v>
      </c>
      <c r="B106" s="46" t="s">
        <v>5</v>
      </c>
      <c r="C106" s="47"/>
      <c r="D106" s="48">
        <f t="shared" si="5"/>
        <v>293.04</v>
      </c>
      <c r="E106" s="49">
        <v>1</v>
      </c>
      <c r="F106" s="22">
        <f t="shared" si="6"/>
        <v>293.04</v>
      </c>
      <c r="G106" s="75">
        <v>0</v>
      </c>
      <c r="H106" s="75">
        <v>30</v>
      </c>
      <c r="I106" s="22">
        <f t="shared" si="7"/>
        <v>0</v>
      </c>
      <c r="J106"/>
    </row>
    <row r="107" spans="1:10" ht="10.5" customHeight="1">
      <c r="A107" s="45">
        <v>35855</v>
      </c>
      <c r="B107" s="46" t="s">
        <v>5</v>
      </c>
      <c r="C107" s="47"/>
      <c r="D107" s="48">
        <f t="shared" si="5"/>
        <v>293.04</v>
      </c>
      <c r="E107" s="49">
        <v>1</v>
      </c>
      <c r="F107" s="22">
        <f t="shared" si="6"/>
        <v>293.04</v>
      </c>
      <c r="G107" s="75">
        <v>0</v>
      </c>
      <c r="H107" s="75">
        <v>30</v>
      </c>
      <c r="I107" s="22">
        <f t="shared" si="7"/>
        <v>0</v>
      </c>
      <c r="J107"/>
    </row>
    <row r="108" spans="1:10" ht="10.5" customHeight="1">
      <c r="A108" s="45">
        <v>35886</v>
      </c>
      <c r="B108" s="46" t="s">
        <v>5</v>
      </c>
      <c r="C108" s="47"/>
      <c r="D108" s="48">
        <f t="shared" si="5"/>
        <v>293.04</v>
      </c>
      <c r="E108" s="49">
        <v>1</v>
      </c>
      <c r="F108" s="22">
        <f t="shared" si="6"/>
        <v>293.04</v>
      </c>
      <c r="G108" s="75">
        <v>0</v>
      </c>
      <c r="H108" s="75">
        <v>30</v>
      </c>
      <c r="I108" s="22">
        <f t="shared" si="7"/>
        <v>0</v>
      </c>
      <c r="J108"/>
    </row>
    <row r="109" spans="1:10" ht="10.5" customHeight="1">
      <c r="A109" s="45">
        <v>35916</v>
      </c>
      <c r="B109" s="46" t="s">
        <v>5</v>
      </c>
      <c r="C109" s="47"/>
      <c r="D109" s="48">
        <f t="shared" si="5"/>
        <v>293.04</v>
      </c>
      <c r="E109" s="49">
        <v>1</v>
      </c>
      <c r="F109" s="22">
        <f t="shared" si="6"/>
        <v>293.04</v>
      </c>
      <c r="G109" s="75">
        <v>0</v>
      </c>
      <c r="H109" s="75">
        <v>30</v>
      </c>
      <c r="I109" s="22">
        <f t="shared" si="7"/>
        <v>0</v>
      </c>
      <c r="J109"/>
    </row>
    <row r="110" spans="1:10" ht="10.5" customHeight="1">
      <c r="A110" s="45">
        <v>35947</v>
      </c>
      <c r="B110" s="46" t="s">
        <v>5</v>
      </c>
      <c r="C110" s="47" t="s">
        <v>174</v>
      </c>
      <c r="D110" s="48">
        <f t="shared" si="5"/>
        <v>293.04</v>
      </c>
      <c r="E110" s="121">
        <v>1.04807</v>
      </c>
      <c r="F110" s="22">
        <f t="shared" si="6"/>
        <v>307.13</v>
      </c>
      <c r="G110" s="75">
        <v>0</v>
      </c>
      <c r="H110" s="75">
        <v>30</v>
      </c>
      <c r="I110" s="22">
        <f t="shared" si="7"/>
        <v>0</v>
      </c>
      <c r="J110"/>
    </row>
    <row r="111" spans="1:10" ht="10.5" customHeight="1">
      <c r="A111" s="45">
        <v>35977</v>
      </c>
      <c r="B111" s="46" t="s">
        <v>5</v>
      </c>
      <c r="C111" s="47"/>
      <c r="D111" s="48">
        <f t="shared" si="5"/>
        <v>307.13</v>
      </c>
      <c r="E111" s="49">
        <v>1</v>
      </c>
      <c r="F111" s="22">
        <f t="shared" si="6"/>
        <v>307.13</v>
      </c>
      <c r="G111" s="75">
        <v>0</v>
      </c>
      <c r="H111" s="75">
        <v>30</v>
      </c>
      <c r="I111" s="22">
        <f t="shared" si="7"/>
        <v>0</v>
      </c>
      <c r="J111"/>
    </row>
    <row r="112" spans="1:10" ht="10.5" customHeight="1">
      <c r="A112" s="45">
        <v>36008</v>
      </c>
      <c r="B112" s="46" t="s">
        <v>5</v>
      </c>
      <c r="C112" s="47"/>
      <c r="D112" s="48">
        <f t="shared" si="5"/>
        <v>307.13</v>
      </c>
      <c r="E112" s="49">
        <v>1</v>
      </c>
      <c r="F112" s="22">
        <f t="shared" si="6"/>
        <v>307.13</v>
      </c>
      <c r="G112" s="75">
        <v>0</v>
      </c>
      <c r="H112" s="75">
        <v>30</v>
      </c>
      <c r="I112" s="22">
        <f t="shared" si="7"/>
        <v>0</v>
      </c>
      <c r="J112"/>
    </row>
    <row r="113" spans="1:10" ht="10.5" customHeight="1">
      <c r="A113" s="45">
        <v>36039</v>
      </c>
      <c r="B113" s="46" t="s">
        <v>5</v>
      </c>
      <c r="C113" s="47"/>
      <c r="D113" s="48">
        <f t="shared" si="5"/>
        <v>307.13</v>
      </c>
      <c r="E113" s="49">
        <v>1</v>
      </c>
      <c r="F113" s="22">
        <f t="shared" si="6"/>
        <v>307.13</v>
      </c>
      <c r="G113" s="75">
        <v>0</v>
      </c>
      <c r="H113" s="75">
        <v>30</v>
      </c>
      <c r="I113" s="22">
        <f t="shared" si="7"/>
        <v>0</v>
      </c>
      <c r="J113"/>
    </row>
    <row r="114" spans="1:10" ht="10.5" customHeight="1">
      <c r="A114" s="45">
        <v>36069</v>
      </c>
      <c r="B114" s="46" t="s">
        <v>5</v>
      </c>
      <c r="C114" s="47"/>
      <c r="D114" s="48">
        <f t="shared" si="5"/>
        <v>307.13</v>
      </c>
      <c r="E114" s="49">
        <v>1</v>
      </c>
      <c r="F114" s="22">
        <f t="shared" si="6"/>
        <v>307.13</v>
      </c>
      <c r="G114" s="75">
        <v>0</v>
      </c>
      <c r="H114" s="75">
        <v>30</v>
      </c>
      <c r="I114" s="22">
        <f t="shared" si="7"/>
        <v>0</v>
      </c>
      <c r="J114"/>
    </row>
    <row r="115" spans="1:10" ht="10.5" customHeight="1">
      <c r="A115" s="45">
        <v>36100</v>
      </c>
      <c r="B115" s="46" t="s">
        <v>5</v>
      </c>
      <c r="C115" s="47"/>
      <c r="D115" s="48">
        <f t="shared" si="5"/>
        <v>307.13</v>
      </c>
      <c r="E115" s="49">
        <v>1</v>
      </c>
      <c r="F115" s="22">
        <f t="shared" si="6"/>
        <v>307.13</v>
      </c>
      <c r="G115" s="75">
        <v>0</v>
      </c>
      <c r="H115" s="75">
        <v>30</v>
      </c>
      <c r="I115" s="22">
        <f t="shared" si="7"/>
        <v>0</v>
      </c>
      <c r="J115"/>
    </row>
    <row r="116" spans="1:9" ht="10.5" customHeight="1">
      <c r="A116" s="45">
        <v>36130</v>
      </c>
      <c r="B116" s="46" t="s">
        <v>5</v>
      </c>
      <c r="C116" s="47"/>
      <c r="D116" s="48">
        <f t="shared" si="5"/>
        <v>307.13</v>
      </c>
      <c r="E116" s="49">
        <v>1</v>
      </c>
      <c r="F116" s="22">
        <f>D116*E116</f>
        <v>307.13</v>
      </c>
      <c r="G116" s="75">
        <v>0</v>
      </c>
      <c r="H116" s="75">
        <v>30</v>
      </c>
      <c r="I116" s="22">
        <f aca="true" t="shared" si="8" ref="I116:I150">F116*G116/H116</f>
        <v>0</v>
      </c>
    </row>
    <row r="117" spans="1:9" ht="10.5" customHeight="1">
      <c r="A117" s="20" t="s">
        <v>14</v>
      </c>
      <c r="B117" s="46" t="s">
        <v>5</v>
      </c>
      <c r="C117" s="50"/>
      <c r="D117" s="48">
        <f t="shared" si="5"/>
        <v>307.13</v>
      </c>
      <c r="E117" s="49">
        <v>1</v>
      </c>
      <c r="F117" s="22">
        <f>D117*E117</f>
        <v>307.13</v>
      </c>
      <c r="G117" s="75">
        <v>0</v>
      </c>
      <c r="H117" s="75">
        <v>30</v>
      </c>
      <c r="I117" s="22">
        <f t="shared" si="8"/>
        <v>0</v>
      </c>
    </row>
    <row r="118" spans="1:9" ht="10.5" customHeight="1">
      <c r="A118" s="45">
        <v>36161</v>
      </c>
      <c r="B118" s="46" t="s">
        <v>5</v>
      </c>
      <c r="C118" s="47"/>
      <c r="D118" s="48">
        <f t="shared" si="5"/>
        <v>307.13</v>
      </c>
      <c r="E118" s="49">
        <v>1</v>
      </c>
      <c r="F118" s="22">
        <f>D118*E118</f>
        <v>307.13</v>
      </c>
      <c r="G118" s="75">
        <v>0</v>
      </c>
      <c r="H118" s="75">
        <v>30</v>
      </c>
      <c r="I118" s="22">
        <f t="shared" si="8"/>
        <v>0</v>
      </c>
    </row>
    <row r="119" spans="1:9" ht="10.5" customHeight="1">
      <c r="A119" s="45">
        <v>36192</v>
      </c>
      <c r="B119" s="46" t="s">
        <v>5</v>
      </c>
      <c r="C119" s="47"/>
      <c r="D119" s="48">
        <f t="shared" si="5"/>
        <v>307.13</v>
      </c>
      <c r="E119" s="49">
        <v>1</v>
      </c>
      <c r="F119" s="22">
        <f aca="true" t="shared" si="9" ref="F119:F175">D119*E119</f>
        <v>307.13</v>
      </c>
      <c r="G119" s="75">
        <v>0</v>
      </c>
      <c r="H119" s="75">
        <v>30</v>
      </c>
      <c r="I119" s="22">
        <f t="shared" si="8"/>
        <v>0</v>
      </c>
    </row>
    <row r="120" spans="1:9" ht="10.5" customHeight="1">
      <c r="A120" s="45">
        <v>36220</v>
      </c>
      <c r="B120" s="46" t="s">
        <v>5</v>
      </c>
      <c r="C120" s="47"/>
      <c r="D120" s="48">
        <f t="shared" si="5"/>
        <v>307.13</v>
      </c>
      <c r="E120" s="49">
        <v>1</v>
      </c>
      <c r="F120" s="22">
        <f t="shared" si="9"/>
        <v>307.13</v>
      </c>
      <c r="G120" s="75">
        <v>0</v>
      </c>
      <c r="H120" s="75">
        <v>30</v>
      </c>
      <c r="I120" s="22">
        <f t="shared" si="8"/>
        <v>0</v>
      </c>
    </row>
    <row r="121" spans="1:9" ht="10.5" customHeight="1">
      <c r="A121" s="45">
        <v>36251</v>
      </c>
      <c r="B121" s="46" t="s">
        <v>5</v>
      </c>
      <c r="C121" s="47"/>
      <c r="D121" s="48">
        <f aca="true" t="shared" si="10" ref="D121:D127">F120</f>
        <v>307.13</v>
      </c>
      <c r="E121" s="49">
        <v>1</v>
      </c>
      <c r="F121" s="22">
        <f t="shared" si="9"/>
        <v>307.13</v>
      </c>
      <c r="G121" s="75">
        <v>0</v>
      </c>
      <c r="H121" s="75">
        <v>30</v>
      </c>
      <c r="I121" s="22">
        <f t="shared" si="8"/>
        <v>0</v>
      </c>
    </row>
    <row r="122" spans="1:9" ht="10.5" customHeight="1">
      <c r="A122" s="45">
        <v>36281</v>
      </c>
      <c r="B122" s="46" t="s">
        <v>5</v>
      </c>
      <c r="C122" s="47"/>
      <c r="D122" s="48">
        <f t="shared" si="10"/>
        <v>307.13</v>
      </c>
      <c r="E122" s="21">
        <v>1.0461</v>
      </c>
      <c r="F122" s="22">
        <f t="shared" si="9"/>
        <v>321.29</v>
      </c>
      <c r="G122" s="75">
        <v>0</v>
      </c>
      <c r="H122" s="75">
        <v>30</v>
      </c>
      <c r="I122" s="22">
        <f t="shared" si="8"/>
        <v>0</v>
      </c>
    </row>
    <row r="123" spans="1:9" ht="10.5" customHeight="1">
      <c r="A123" s="45">
        <v>36312</v>
      </c>
      <c r="B123" s="46" t="s">
        <v>5</v>
      </c>
      <c r="C123" s="47" t="s">
        <v>42</v>
      </c>
      <c r="D123" s="48">
        <f t="shared" si="10"/>
        <v>321.29</v>
      </c>
      <c r="E123" s="49">
        <v>1</v>
      </c>
      <c r="F123" s="22">
        <f t="shared" si="9"/>
        <v>321.29</v>
      </c>
      <c r="G123" s="75">
        <v>0</v>
      </c>
      <c r="H123" s="75">
        <v>30</v>
      </c>
      <c r="I123" s="22">
        <f t="shared" si="8"/>
        <v>0</v>
      </c>
    </row>
    <row r="124" spans="1:9" ht="10.5" customHeight="1">
      <c r="A124" s="45">
        <v>36342</v>
      </c>
      <c r="B124" s="46" t="s">
        <v>5</v>
      </c>
      <c r="C124" s="47"/>
      <c r="D124" s="48">
        <f t="shared" si="10"/>
        <v>321.29</v>
      </c>
      <c r="E124" s="49">
        <v>1</v>
      </c>
      <c r="F124" s="22">
        <f t="shared" si="9"/>
        <v>321.29</v>
      </c>
      <c r="G124" s="75">
        <v>0</v>
      </c>
      <c r="H124" s="75">
        <v>30</v>
      </c>
      <c r="I124" s="22">
        <f t="shared" si="8"/>
        <v>0</v>
      </c>
    </row>
    <row r="125" spans="1:9" ht="10.5" customHeight="1">
      <c r="A125" s="45">
        <v>36373</v>
      </c>
      <c r="B125" s="46" t="s">
        <v>5</v>
      </c>
      <c r="C125" s="47"/>
      <c r="D125" s="48">
        <f t="shared" si="10"/>
        <v>321.29</v>
      </c>
      <c r="E125" s="49">
        <v>1</v>
      </c>
      <c r="F125" s="22">
        <f t="shared" si="9"/>
        <v>321.29</v>
      </c>
      <c r="G125" s="75">
        <v>0</v>
      </c>
      <c r="H125" s="75">
        <v>30</v>
      </c>
      <c r="I125" s="22">
        <f t="shared" si="8"/>
        <v>0</v>
      </c>
    </row>
    <row r="126" spans="1:9" ht="10.5" customHeight="1">
      <c r="A126" s="45">
        <v>36404</v>
      </c>
      <c r="B126" s="46" t="s">
        <v>5</v>
      </c>
      <c r="C126" s="47"/>
      <c r="D126" s="48">
        <f t="shared" si="10"/>
        <v>321.29</v>
      </c>
      <c r="E126" s="49">
        <v>1</v>
      </c>
      <c r="F126" s="22">
        <f t="shared" si="9"/>
        <v>321.29</v>
      </c>
      <c r="G126" s="75">
        <v>0</v>
      </c>
      <c r="H126" s="75">
        <v>30</v>
      </c>
      <c r="I126" s="22">
        <f t="shared" si="8"/>
        <v>0</v>
      </c>
    </row>
    <row r="127" spans="1:9" ht="10.5" customHeight="1">
      <c r="A127" s="45">
        <v>36434</v>
      </c>
      <c r="B127" s="46" t="s">
        <v>5</v>
      </c>
      <c r="C127" s="47"/>
      <c r="D127" s="48">
        <f t="shared" si="10"/>
        <v>321.29</v>
      </c>
      <c r="E127" s="49">
        <v>1</v>
      </c>
      <c r="F127" s="22">
        <f t="shared" si="9"/>
        <v>321.29</v>
      </c>
      <c r="G127" s="75">
        <v>0</v>
      </c>
      <c r="H127" s="75">
        <v>30</v>
      </c>
      <c r="I127" s="22">
        <f t="shared" si="8"/>
        <v>0</v>
      </c>
    </row>
    <row r="128" spans="1:9" ht="10.5" customHeight="1">
      <c r="A128" s="45">
        <v>36465</v>
      </c>
      <c r="B128" s="46" t="s">
        <v>5</v>
      </c>
      <c r="C128" s="47"/>
      <c r="D128" s="48">
        <f aca="true" t="shared" si="11" ref="D128:D175">F127</f>
        <v>321.29</v>
      </c>
      <c r="E128" s="49">
        <v>1</v>
      </c>
      <c r="F128" s="22">
        <f t="shared" si="9"/>
        <v>321.29</v>
      </c>
      <c r="G128" s="75">
        <v>0</v>
      </c>
      <c r="H128" s="75">
        <v>30</v>
      </c>
      <c r="I128" s="22">
        <f t="shared" si="8"/>
        <v>0</v>
      </c>
    </row>
    <row r="129" spans="1:9" ht="10.5" customHeight="1">
      <c r="A129" s="45">
        <v>36495</v>
      </c>
      <c r="B129" s="46" t="s">
        <v>5</v>
      </c>
      <c r="C129" s="47"/>
      <c r="D129" s="48">
        <f>F128</f>
        <v>321.29</v>
      </c>
      <c r="E129" s="49">
        <v>1</v>
      </c>
      <c r="F129" s="22">
        <f t="shared" si="9"/>
        <v>321.29</v>
      </c>
      <c r="G129" s="75">
        <v>0</v>
      </c>
      <c r="H129" s="75">
        <v>30</v>
      </c>
      <c r="I129" s="22">
        <f t="shared" si="8"/>
        <v>0</v>
      </c>
    </row>
    <row r="130" spans="1:9" ht="10.5" customHeight="1">
      <c r="A130" s="20" t="s">
        <v>22</v>
      </c>
      <c r="B130" s="46" t="s">
        <v>5</v>
      </c>
      <c r="C130" s="47"/>
      <c r="D130" s="48">
        <f t="shared" si="11"/>
        <v>321.29</v>
      </c>
      <c r="E130" s="49">
        <v>1</v>
      </c>
      <c r="F130" s="22">
        <f t="shared" si="9"/>
        <v>321.29</v>
      </c>
      <c r="G130" s="75">
        <v>0</v>
      </c>
      <c r="H130" s="75">
        <v>30</v>
      </c>
      <c r="I130" s="22">
        <f t="shared" si="8"/>
        <v>0</v>
      </c>
    </row>
    <row r="131" spans="1:9" ht="10.5" customHeight="1">
      <c r="A131" s="20">
        <v>36526</v>
      </c>
      <c r="B131" s="46" t="s">
        <v>5</v>
      </c>
      <c r="C131" s="47" t="s">
        <v>102</v>
      </c>
      <c r="D131" s="48">
        <f t="shared" si="11"/>
        <v>321.29</v>
      </c>
      <c r="E131" s="49">
        <v>1</v>
      </c>
      <c r="F131" s="22">
        <f t="shared" si="9"/>
        <v>321.29</v>
      </c>
      <c r="G131" s="75">
        <v>18</v>
      </c>
      <c r="H131" s="75">
        <v>30</v>
      </c>
      <c r="I131" s="22">
        <f t="shared" si="8"/>
        <v>192.77</v>
      </c>
    </row>
    <row r="132" spans="1:9" ht="10.5" customHeight="1">
      <c r="A132" s="20">
        <v>36557</v>
      </c>
      <c r="B132" s="46" t="s">
        <v>5</v>
      </c>
      <c r="C132" s="47"/>
      <c r="D132" s="48">
        <f t="shared" si="11"/>
        <v>321.29</v>
      </c>
      <c r="E132" s="49">
        <v>1</v>
      </c>
      <c r="F132" s="22">
        <f t="shared" si="9"/>
        <v>321.29</v>
      </c>
      <c r="G132" s="75">
        <v>30</v>
      </c>
      <c r="H132" s="75">
        <v>30</v>
      </c>
      <c r="I132" s="22">
        <f t="shared" si="8"/>
        <v>321.29</v>
      </c>
    </row>
    <row r="133" spans="1:9" ht="10.5" customHeight="1">
      <c r="A133" s="20">
        <v>36586</v>
      </c>
      <c r="B133" s="46" t="s">
        <v>5</v>
      </c>
      <c r="C133" s="47"/>
      <c r="D133" s="48">
        <f t="shared" si="11"/>
        <v>321.29</v>
      </c>
      <c r="E133" s="49">
        <v>1</v>
      </c>
      <c r="F133" s="22">
        <f t="shared" si="9"/>
        <v>321.29</v>
      </c>
      <c r="G133" s="75">
        <v>30</v>
      </c>
      <c r="H133" s="75">
        <v>30</v>
      </c>
      <c r="I133" s="22">
        <f t="shared" si="8"/>
        <v>321.29</v>
      </c>
    </row>
    <row r="134" spans="1:9" ht="10.5" customHeight="1">
      <c r="A134" s="20">
        <v>36617</v>
      </c>
      <c r="B134" s="46" t="s">
        <v>5</v>
      </c>
      <c r="C134" s="47"/>
      <c r="D134" s="48">
        <f t="shared" si="11"/>
        <v>321.29</v>
      </c>
      <c r="E134" s="49">
        <v>1</v>
      </c>
      <c r="F134" s="22">
        <f t="shared" si="9"/>
        <v>321.29</v>
      </c>
      <c r="G134" s="75">
        <v>30</v>
      </c>
      <c r="H134" s="75">
        <v>30</v>
      </c>
      <c r="I134" s="22">
        <f t="shared" si="8"/>
        <v>321.29</v>
      </c>
    </row>
    <row r="135" spans="1:9" ht="10.5">
      <c r="A135" s="20">
        <v>36647</v>
      </c>
      <c r="B135" s="46" t="s">
        <v>5</v>
      </c>
      <c r="C135" s="47" t="s">
        <v>44</v>
      </c>
      <c r="D135" s="48">
        <f t="shared" si="11"/>
        <v>321.29</v>
      </c>
      <c r="E135" s="49">
        <v>1.0581</v>
      </c>
      <c r="F135" s="22">
        <f t="shared" si="9"/>
        <v>339.96</v>
      </c>
      <c r="G135" s="75">
        <v>30</v>
      </c>
      <c r="H135" s="75">
        <v>30</v>
      </c>
      <c r="I135" s="22">
        <f t="shared" si="8"/>
        <v>339.96</v>
      </c>
    </row>
    <row r="136" spans="1:9" ht="10.5">
      <c r="A136" s="20">
        <v>36678</v>
      </c>
      <c r="B136" s="46" t="s">
        <v>5</v>
      </c>
      <c r="C136" s="47"/>
      <c r="D136" s="48">
        <f t="shared" si="11"/>
        <v>339.96</v>
      </c>
      <c r="E136" s="49">
        <v>1</v>
      </c>
      <c r="F136" s="22">
        <f t="shared" si="9"/>
        <v>339.96</v>
      </c>
      <c r="G136" s="75">
        <v>30</v>
      </c>
      <c r="H136" s="75">
        <v>30</v>
      </c>
      <c r="I136" s="22">
        <f t="shared" si="8"/>
        <v>339.96</v>
      </c>
    </row>
    <row r="137" spans="1:9" ht="10.5">
      <c r="A137" s="20">
        <v>36708</v>
      </c>
      <c r="B137" s="46" t="s">
        <v>5</v>
      </c>
      <c r="C137" s="47"/>
      <c r="D137" s="48">
        <f t="shared" si="11"/>
        <v>339.96</v>
      </c>
      <c r="E137" s="49">
        <v>1</v>
      </c>
      <c r="F137" s="22">
        <f t="shared" si="9"/>
        <v>339.96</v>
      </c>
      <c r="G137" s="75">
        <v>30</v>
      </c>
      <c r="H137" s="75">
        <v>30</v>
      </c>
      <c r="I137" s="22">
        <f t="shared" si="8"/>
        <v>339.96</v>
      </c>
    </row>
    <row r="138" spans="1:9" ht="10.5">
      <c r="A138" s="20">
        <v>36739</v>
      </c>
      <c r="B138" s="46" t="s">
        <v>5</v>
      </c>
      <c r="C138" s="47"/>
      <c r="D138" s="48">
        <f t="shared" si="11"/>
        <v>339.96</v>
      </c>
      <c r="E138" s="49">
        <v>1</v>
      </c>
      <c r="F138" s="22">
        <f t="shared" si="9"/>
        <v>339.96</v>
      </c>
      <c r="G138" s="75">
        <v>30</v>
      </c>
      <c r="H138" s="75">
        <v>30</v>
      </c>
      <c r="I138" s="22">
        <f t="shared" si="8"/>
        <v>339.96</v>
      </c>
    </row>
    <row r="139" spans="1:9" ht="10.5">
      <c r="A139" s="20">
        <v>36770</v>
      </c>
      <c r="B139" s="46" t="s">
        <v>5</v>
      </c>
      <c r="C139" s="47"/>
      <c r="D139" s="48">
        <f t="shared" si="11"/>
        <v>339.96</v>
      </c>
      <c r="E139" s="49">
        <v>1</v>
      </c>
      <c r="F139" s="22">
        <f t="shared" si="9"/>
        <v>339.96</v>
      </c>
      <c r="G139" s="75">
        <v>30</v>
      </c>
      <c r="H139" s="75">
        <v>30</v>
      </c>
      <c r="I139" s="22">
        <f t="shared" si="8"/>
        <v>339.96</v>
      </c>
    </row>
    <row r="140" spans="1:9" ht="10.5">
      <c r="A140" s="20">
        <v>36800</v>
      </c>
      <c r="B140" s="46" t="s">
        <v>5</v>
      </c>
      <c r="C140" s="47"/>
      <c r="D140" s="48">
        <f t="shared" si="11"/>
        <v>339.96</v>
      </c>
      <c r="E140" s="49">
        <v>1</v>
      </c>
      <c r="F140" s="22">
        <f t="shared" si="9"/>
        <v>339.96</v>
      </c>
      <c r="G140" s="75">
        <v>30</v>
      </c>
      <c r="H140" s="75">
        <v>30</v>
      </c>
      <c r="I140" s="22">
        <f t="shared" si="8"/>
        <v>339.96</v>
      </c>
    </row>
    <row r="141" spans="1:9" ht="10.5">
      <c r="A141" s="20">
        <v>36831</v>
      </c>
      <c r="B141" s="46" t="s">
        <v>5</v>
      </c>
      <c r="C141" s="47"/>
      <c r="D141" s="48">
        <f t="shared" si="11"/>
        <v>339.96</v>
      </c>
      <c r="E141" s="49">
        <v>1</v>
      </c>
      <c r="F141" s="22">
        <f t="shared" si="9"/>
        <v>339.96</v>
      </c>
      <c r="G141" s="75">
        <v>30</v>
      </c>
      <c r="H141" s="75">
        <v>30</v>
      </c>
      <c r="I141" s="22">
        <f t="shared" si="8"/>
        <v>339.96</v>
      </c>
    </row>
    <row r="142" spans="1:9" ht="10.5">
      <c r="A142" s="20">
        <v>36861</v>
      </c>
      <c r="B142" s="46" t="s">
        <v>5</v>
      </c>
      <c r="C142" s="47"/>
      <c r="D142" s="48">
        <f t="shared" si="11"/>
        <v>339.96</v>
      </c>
      <c r="E142" s="49">
        <v>1</v>
      </c>
      <c r="F142" s="22">
        <f t="shared" si="9"/>
        <v>339.96</v>
      </c>
      <c r="G142" s="75">
        <v>30</v>
      </c>
      <c r="H142" s="75">
        <v>30</v>
      </c>
      <c r="I142" s="22">
        <f t="shared" si="8"/>
        <v>339.96</v>
      </c>
    </row>
    <row r="143" spans="1:9" ht="10.5">
      <c r="A143" s="20" t="s">
        <v>43</v>
      </c>
      <c r="B143" s="46" t="s">
        <v>5</v>
      </c>
      <c r="C143" s="47"/>
      <c r="D143" s="48">
        <f t="shared" si="11"/>
        <v>339.96</v>
      </c>
      <c r="E143" s="49">
        <v>1</v>
      </c>
      <c r="F143" s="22">
        <f t="shared" si="9"/>
        <v>339.96</v>
      </c>
      <c r="G143" s="75">
        <v>30</v>
      </c>
      <c r="H143" s="75">
        <v>30</v>
      </c>
      <c r="I143" s="22">
        <f t="shared" si="8"/>
        <v>339.96</v>
      </c>
    </row>
    <row r="144" spans="1:9" ht="10.5">
      <c r="A144" s="20">
        <v>36892</v>
      </c>
      <c r="B144" s="46" t="s">
        <v>5</v>
      </c>
      <c r="C144" s="47"/>
      <c r="D144" s="48">
        <f t="shared" si="11"/>
        <v>339.96</v>
      </c>
      <c r="E144" s="49">
        <v>1</v>
      </c>
      <c r="F144" s="22">
        <f t="shared" si="9"/>
        <v>339.96</v>
      </c>
      <c r="G144" s="75">
        <v>30</v>
      </c>
      <c r="H144" s="75">
        <v>30</v>
      </c>
      <c r="I144" s="22">
        <f t="shared" si="8"/>
        <v>339.96</v>
      </c>
    </row>
    <row r="145" spans="1:9" ht="10.5">
      <c r="A145" s="20">
        <f>A144+31</f>
        <v>36923</v>
      </c>
      <c r="B145" s="46" t="s">
        <v>5</v>
      </c>
      <c r="C145" s="47"/>
      <c r="D145" s="48">
        <f t="shared" si="11"/>
        <v>339.96</v>
      </c>
      <c r="E145" s="49">
        <v>1</v>
      </c>
      <c r="F145" s="22">
        <f t="shared" si="9"/>
        <v>339.96</v>
      </c>
      <c r="G145" s="75">
        <v>30</v>
      </c>
      <c r="H145" s="75">
        <v>30</v>
      </c>
      <c r="I145" s="22">
        <f t="shared" si="8"/>
        <v>339.96</v>
      </c>
    </row>
    <row r="146" spans="1:9" ht="10.5">
      <c r="A146" s="20">
        <v>36951</v>
      </c>
      <c r="B146" s="46" t="s">
        <v>5</v>
      </c>
      <c r="C146" s="47"/>
      <c r="D146" s="48">
        <f t="shared" si="11"/>
        <v>339.96</v>
      </c>
      <c r="E146" s="49">
        <v>1</v>
      </c>
      <c r="F146" s="22">
        <f t="shared" si="9"/>
        <v>339.96</v>
      </c>
      <c r="G146" s="75">
        <v>30</v>
      </c>
      <c r="H146" s="75">
        <v>30</v>
      </c>
      <c r="I146" s="22">
        <f t="shared" si="8"/>
        <v>339.96</v>
      </c>
    </row>
    <row r="147" spans="1:9" ht="10.5">
      <c r="A147" s="20">
        <f aca="true" t="shared" si="12" ref="A147:A153">A146+31</f>
        <v>36982</v>
      </c>
      <c r="B147" s="46" t="s">
        <v>5</v>
      </c>
      <c r="C147" s="47"/>
      <c r="D147" s="48">
        <f t="shared" si="11"/>
        <v>339.96</v>
      </c>
      <c r="E147" s="49">
        <v>1</v>
      </c>
      <c r="F147" s="22">
        <f t="shared" si="9"/>
        <v>339.96</v>
      </c>
      <c r="G147" s="75">
        <v>30</v>
      </c>
      <c r="H147" s="75">
        <v>30</v>
      </c>
      <c r="I147" s="22">
        <f t="shared" si="8"/>
        <v>339.96</v>
      </c>
    </row>
    <row r="148" spans="1:9" ht="10.5">
      <c r="A148" s="20">
        <f t="shared" si="12"/>
        <v>37013</v>
      </c>
      <c r="B148" s="46" t="s">
        <v>5</v>
      </c>
      <c r="C148" s="47" t="s">
        <v>47</v>
      </c>
      <c r="D148" s="48">
        <f t="shared" si="11"/>
        <v>339.96</v>
      </c>
      <c r="E148" s="49">
        <v>1.0766</v>
      </c>
      <c r="F148" s="22">
        <f t="shared" si="9"/>
        <v>366</v>
      </c>
      <c r="G148" s="75">
        <v>30</v>
      </c>
      <c r="H148" s="75">
        <v>30</v>
      </c>
      <c r="I148" s="22">
        <f t="shared" si="8"/>
        <v>366</v>
      </c>
    </row>
    <row r="149" spans="1:9" ht="10.5">
      <c r="A149" s="20">
        <f t="shared" si="12"/>
        <v>37044</v>
      </c>
      <c r="B149" s="46" t="s">
        <v>5</v>
      </c>
      <c r="C149" s="47"/>
      <c r="D149" s="48">
        <f t="shared" si="11"/>
        <v>366</v>
      </c>
      <c r="E149" s="49">
        <v>1</v>
      </c>
      <c r="F149" s="22">
        <f t="shared" si="9"/>
        <v>366</v>
      </c>
      <c r="G149" s="75">
        <v>30</v>
      </c>
      <c r="H149" s="75">
        <v>30</v>
      </c>
      <c r="I149" s="22">
        <f t="shared" si="8"/>
        <v>366</v>
      </c>
    </row>
    <row r="150" spans="1:9" ht="10.5">
      <c r="A150" s="20">
        <f t="shared" si="12"/>
        <v>37075</v>
      </c>
      <c r="B150" s="46" t="s">
        <v>5</v>
      </c>
      <c r="C150" s="47"/>
      <c r="D150" s="48">
        <f t="shared" si="11"/>
        <v>366</v>
      </c>
      <c r="E150" s="49">
        <v>1</v>
      </c>
      <c r="F150" s="22">
        <f t="shared" si="9"/>
        <v>366</v>
      </c>
      <c r="G150" s="75">
        <v>30</v>
      </c>
      <c r="H150" s="75">
        <v>30</v>
      </c>
      <c r="I150" s="22">
        <f t="shared" si="8"/>
        <v>366</v>
      </c>
    </row>
    <row r="151" spans="1:9" ht="10.5">
      <c r="A151" s="20">
        <f t="shared" si="12"/>
        <v>37106</v>
      </c>
      <c r="B151" s="46" t="s">
        <v>5</v>
      </c>
      <c r="C151" s="47"/>
      <c r="D151" s="48">
        <f t="shared" si="11"/>
        <v>366</v>
      </c>
      <c r="E151" s="49">
        <v>1</v>
      </c>
      <c r="F151" s="22">
        <f t="shared" si="9"/>
        <v>366</v>
      </c>
      <c r="G151" s="75">
        <v>30</v>
      </c>
      <c r="H151" s="75">
        <v>30</v>
      </c>
      <c r="I151" s="22">
        <f aca="true" t="shared" si="13" ref="I151:I175">F151*G151/H151</f>
        <v>366</v>
      </c>
    </row>
    <row r="152" spans="1:9" ht="10.5">
      <c r="A152" s="20">
        <f t="shared" si="12"/>
        <v>37137</v>
      </c>
      <c r="B152" s="46" t="s">
        <v>5</v>
      </c>
      <c r="C152" s="47"/>
      <c r="D152" s="48">
        <f t="shared" si="11"/>
        <v>366</v>
      </c>
      <c r="E152" s="49">
        <v>1</v>
      </c>
      <c r="F152" s="22">
        <f t="shared" si="9"/>
        <v>366</v>
      </c>
      <c r="G152" s="75">
        <v>30</v>
      </c>
      <c r="H152" s="75">
        <v>30</v>
      </c>
      <c r="I152" s="22">
        <f t="shared" si="13"/>
        <v>366</v>
      </c>
    </row>
    <row r="153" spans="1:9" ht="10.5">
      <c r="A153" s="20">
        <f t="shared" si="12"/>
        <v>37168</v>
      </c>
      <c r="B153" s="46" t="s">
        <v>5</v>
      </c>
      <c r="C153" s="47"/>
      <c r="D153" s="48">
        <f t="shared" si="11"/>
        <v>366</v>
      </c>
      <c r="E153" s="49">
        <v>1</v>
      </c>
      <c r="F153" s="22">
        <f t="shared" si="9"/>
        <v>366</v>
      </c>
      <c r="G153" s="75">
        <v>30</v>
      </c>
      <c r="H153" s="75">
        <v>30</v>
      </c>
      <c r="I153" s="22">
        <f t="shared" si="13"/>
        <v>366</v>
      </c>
    </row>
    <row r="154" spans="1:9" ht="10.5">
      <c r="A154" s="20">
        <f>A153+31</f>
        <v>37199</v>
      </c>
      <c r="B154" s="46" t="s">
        <v>5</v>
      </c>
      <c r="C154" s="47"/>
      <c r="D154" s="48">
        <f t="shared" si="11"/>
        <v>366</v>
      </c>
      <c r="E154" s="49">
        <v>1</v>
      </c>
      <c r="F154" s="22">
        <f t="shared" si="9"/>
        <v>366</v>
      </c>
      <c r="G154" s="75">
        <v>30</v>
      </c>
      <c r="H154" s="75">
        <v>30</v>
      </c>
      <c r="I154" s="22">
        <f t="shared" si="13"/>
        <v>366</v>
      </c>
    </row>
    <row r="155" spans="1:9" ht="10.5">
      <c r="A155" s="20">
        <f>A154+31</f>
        <v>37230</v>
      </c>
      <c r="B155" s="46" t="s">
        <v>5</v>
      </c>
      <c r="C155" s="47"/>
      <c r="D155" s="48">
        <f t="shared" si="11"/>
        <v>366</v>
      </c>
      <c r="E155" s="49">
        <v>1</v>
      </c>
      <c r="F155" s="22">
        <f t="shared" si="9"/>
        <v>366</v>
      </c>
      <c r="G155" s="75">
        <v>30</v>
      </c>
      <c r="H155" s="75">
        <v>30</v>
      </c>
      <c r="I155" s="22">
        <f t="shared" si="13"/>
        <v>366</v>
      </c>
    </row>
    <row r="156" spans="1:9" ht="10.5">
      <c r="A156" s="20" t="s">
        <v>46</v>
      </c>
      <c r="B156" s="46" t="s">
        <v>5</v>
      </c>
      <c r="C156" s="47"/>
      <c r="D156" s="48">
        <f t="shared" si="11"/>
        <v>366</v>
      </c>
      <c r="E156" s="49">
        <v>1</v>
      </c>
      <c r="F156" s="22">
        <f t="shared" si="9"/>
        <v>366</v>
      </c>
      <c r="G156" s="75">
        <v>30</v>
      </c>
      <c r="H156" s="75">
        <v>30</v>
      </c>
      <c r="I156" s="22">
        <f t="shared" si="13"/>
        <v>366</v>
      </c>
    </row>
    <row r="157" spans="1:9" ht="10.5">
      <c r="A157" s="20">
        <v>37257</v>
      </c>
      <c r="B157" s="46" t="s">
        <v>5</v>
      </c>
      <c r="C157" s="47"/>
      <c r="D157" s="48">
        <f t="shared" si="11"/>
        <v>366</v>
      </c>
      <c r="E157" s="49">
        <v>1</v>
      </c>
      <c r="F157" s="22">
        <f t="shared" si="9"/>
        <v>366</v>
      </c>
      <c r="G157" s="75">
        <v>30</v>
      </c>
      <c r="H157" s="75">
        <v>30</v>
      </c>
      <c r="I157" s="22">
        <f t="shared" si="13"/>
        <v>366</v>
      </c>
    </row>
    <row r="158" spans="1:9" ht="10.5">
      <c r="A158" s="20">
        <v>37288</v>
      </c>
      <c r="B158" s="46" t="s">
        <v>5</v>
      </c>
      <c r="C158" s="47"/>
      <c r="D158" s="48">
        <f t="shared" si="11"/>
        <v>366</v>
      </c>
      <c r="E158" s="49">
        <v>1</v>
      </c>
      <c r="F158" s="22">
        <f t="shared" si="9"/>
        <v>366</v>
      </c>
      <c r="G158" s="75">
        <v>30</v>
      </c>
      <c r="H158" s="75">
        <v>30</v>
      </c>
      <c r="I158" s="22">
        <f t="shared" si="13"/>
        <v>366</v>
      </c>
    </row>
    <row r="159" spans="1:9" ht="10.5">
      <c r="A159" s="20">
        <v>37316</v>
      </c>
      <c r="B159" s="46" t="s">
        <v>5</v>
      </c>
      <c r="C159" s="47"/>
      <c r="D159" s="48">
        <f t="shared" si="11"/>
        <v>366</v>
      </c>
      <c r="E159" s="49">
        <v>1</v>
      </c>
      <c r="F159" s="22">
        <f t="shared" si="9"/>
        <v>366</v>
      </c>
      <c r="G159" s="75">
        <v>30</v>
      </c>
      <c r="H159" s="75">
        <v>30</v>
      </c>
      <c r="I159" s="22">
        <f t="shared" si="13"/>
        <v>366</v>
      </c>
    </row>
    <row r="160" spans="1:9" ht="10.5">
      <c r="A160" s="20">
        <v>37347</v>
      </c>
      <c r="B160" s="46" t="s">
        <v>5</v>
      </c>
      <c r="C160" s="47"/>
      <c r="D160" s="48">
        <f t="shared" si="11"/>
        <v>366</v>
      </c>
      <c r="E160" s="49">
        <v>1</v>
      </c>
      <c r="F160" s="22">
        <f t="shared" si="9"/>
        <v>366</v>
      </c>
      <c r="G160" s="75">
        <v>30</v>
      </c>
      <c r="H160" s="75">
        <v>30</v>
      </c>
      <c r="I160" s="22">
        <f t="shared" si="13"/>
        <v>366</v>
      </c>
    </row>
    <row r="161" spans="1:9" ht="10.5">
      <c r="A161" s="20">
        <v>37377</v>
      </c>
      <c r="B161" s="46" t="s">
        <v>5</v>
      </c>
      <c r="C161" s="47"/>
      <c r="D161" s="48">
        <f t="shared" si="11"/>
        <v>366</v>
      </c>
      <c r="E161" s="49">
        <v>1</v>
      </c>
      <c r="F161" s="22">
        <f t="shared" si="9"/>
        <v>366</v>
      </c>
      <c r="G161" s="75">
        <v>30</v>
      </c>
      <c r="H161" s="75">
        <v>30</v>
      </c>
      <c r="I161" s="22">
        <f t="shared" si="13"/>
        <v>366</v>
      </c>
    </row>
    <row r="162" spans="1:9" ht="10.5">
      <c r="A162" s="20">
        <v>37408</v>
      </c>
      <c r="B162" s="46" t="s">
        <v>5</v>
      </c>
      <c r="C162" s="47" t="s">
        <v>197</v>
      </c>
      <c r="D162" s="48">
        <f t="shared" si="11"/>
        <v>366</v>
      </c>
      <c r="E162" s="49">
        <v>1.092</v>
      </c>
      <c r="F162" s="22">
        <f t="shared" si="9"/>
        <v>399.67</v>
      </c>
      <c r="G162" s="75">
        <v>30</v>
      </c>
      <c r="H162" s="75">
        <v>30</v>
      </c>
      <c r="I162" s="22">
        <f t="shared" si="13"/>
        <v>399.67</v>
      </c>
    </row>
    <row r="163" spans="1:9" ht="10.5">
      <c r="A163" s="20">
        <v>37438</v>
      </c>
      <c r="B163" s="46" t="s">
        <v>5</v>
      </c>
      <c r="C163" s="47"/>
      <c r="D163" s="48">
        <f t="shared" si="11"/>
        <v>399.67</v>
      </c>
      <c r="E163" s="49">
        <v>1</v>
      </c>
      <c r="F163" s="22">
        <f t="shared" si="9"/>
        <v>399.67</v>
      </c>
      <c r="G163" s="75">
        <v>30</v>
      </c>
      <c r="H163" s="75">
        <v>30</v>
      </c>
      <c r="I163" s="22">
        <f t="shared" si="13"/>
        <v>399.67</v>
      </c>
    </row>
    <row r="164" spans="1:9" ht="10.5">
      <c r="A164" s="20">
        <v>37469</v>
      </c>
      <c r="B164" s="46" t="s">
        <v>5</v>
      </c>
      <c r="C164" s="47"/>
      <c r="D164" s="48">
        <f t="shared" si="11"/>
        <v>399.67</v>
      </c>
      <c r="E164" s="49">
        <v>1</v>
      </c>
      <c r="F164" s="22">
        <f t="shared" si="9"/>
        <v>399.67</v>
      </c>
      <c r="G164" s="75">
        <v>30</v>
      </c>
      <c r="H164" s="75">
        <v>30</v>
      </c>
      <c r="I164" s="22">
        <f t="shared" si="13"/>
        <v>399.67</v>
      </c>
    </row>
    <row r="165" spans="1:9" ht="10.5">
      <c r="A165" s="20">
        <v>37500</v>
      </c>
      <c r="B165" s="46" t="s">
        <v>5</v>
      </c>
      <c r="C165" s="47"/>
      <c r="D165" s="48">
        <f t="shared" si="11"/>
        <v>399.67</v>
      </c>
      <c r="E165" s="49">
        <v>1</v>
      </c>
      <c r="F165" s="22">
        <f t="shared" si="9"/>
        <v>399.67</v>
      </c>
      <c r="G165" s="75">
        <v>30</v>
      </c>
      <c r="H165" s="75">
        <v>30</v>
      </c>
      <c r="I165" s="22">
        <f t="shared" si="13"/>
        <v>399.67</v>
      </c>
    </row>
    <row r="166" spans="1:9" ht="10.5">
      <c r="A166" s="20">
        <v>37530</v>
      </c>
      <c r="B166" s="46" t="s">
        <v>5</v>
      </c>
      <c r="C166" s="47"/>
      <c r="D166" s="48">
        <f t="shared" si="11"/>
        <v>399.67</v>
      </c>
      <c r="E166" s="49">
        <v>1</v>
      </c>
      <c r="F166" s="22">
        <f t="shared" si="9"/>
        <v>399.67</v>
      </c>
      <c r="G166" s="75">
        <v>30</v>
      </c>
      <c r="H166" s="75">
        <v>30</v>
      </c>
      <c r="I166" s="22">
        <f t="shared" si="13"/>
        <v>399.67</v>
      </c>
    </row>
    <row r="167" spans="1:9" ht="10.5">
      <c r="A167" s="20">
        <v>37561</v>
      </c>
      <c r="B167" s="46" t="s">
        <v>5</v>
      </c>
      <c r="C167" s="47"/>
      <c r="D167" s="48">
        <f t="shared" si="11"/>
        <v>399.67</v>
      </c>
      <c r="E167" s="49">
        <v>1</v>
      </c>
      <c r="F167" s="22">
        <f t="shared" si="9"/>
        <v>399.67</v>
      </c>
      <c r="G167" s="75">
        <v>30</v>
      </c>
      <c r="H167" s="75">
        <v>30</v>
      </c>
      <c r="I167" s="22">
        <f t="shared" si="13"/>
        <v>399.67</v>
      </c>
    </row>
    <row r="168" spans="1:9" ht="10.5">
      <c r="A168" s="20">
        <v>37591</v>
      </c>
      <c r="B168" s="46" t="s">
        <v>5</v>
      </c>
      <c r="C168" s="47"/>
      <c r="D168" s="48">
        <f t="shared" si="11"/>
        <v>399.67</v>
      </c>
      <c r="E168" s="49">
        <v>1</v>
      </c>
      <c r="F168" s="22">
        <f t="shared" si="9"/>
        <v>399.67</v>
      </c>
      <c r="G168" s="75">
        <v>30</v>
      </c>
      <c r="H168" s="75">
        <v>30</v>
      </c>
      <c r="I168" s="22">
        <f t="shared" si="13"/>
        <v>399.67</v>
      </c>
    </row>
    <row r="169" spans="1:9" ht="10.5">
      <c r="A169" s="20" t="s">
        <v>58</v>
      </c>
      <c r="B169" s="46" t="s">
        <v>5</v>
      </c>
      <c r="C169" s="47"/>
      <c r="D169" s="48">
        <f t="shared" si="11"/>
        <v>399.67</v>
      </c>
      <c r="E169" s="49">
        <v>1</v>
      </c>
      <c r="F169" s="22">
        <f t="shared" si="9"/>
        <v>399.67</v>
      </c>
      <c r="G169" s="75">
        <v>30</v>
      </c>
      <c r="H169" s="75">
        <v>30</v>
      </c>
      <c r="I169" s="22">
        <f t="shared" si="13"/>
        <v>399.67</v>
      </c>
    </row>
    <row r="170" spans="1:9" ht="10.5">
      <c r="A170" s="20">
        <v>37622</v>
      </c>
      <c r="B170" s="46" t="s">
        <v>5</v>
      </c>
      <c r="C170" s="47"/>
      <c r="D170" s="48">
        <f t="shared" si="11"/>
        <v>399.67</v>
      </c>
      <c r="E170" s="49">
        <v>1</v>
      </c>
      <c r="F170" s="22">
        <f t="shared" si="9"/>
        <v>399.67</v>
      </c>
      <c r="G170" s="75">
        <v>30</v>
      </c>
      <c r="H170" s="75">
        <v>30</v>
      </c>
      <c r="I170" s="22">
        <f t="shared" si="13"/>
        <v>399.67</v>
      </c>
    </row>
    <row r="171" spans="1:9" ht="10.5">
      <c r="A171" s="20">
        <v>37653</v>
      </c>
      <c r="B171" s="46" t="s">
        <v>5</v>
      </c>
      <c r="C171" s="47"/>
      <c r="D171" s="48">
        <f t="shared" si="11"/>
        <v>399.67</v>
      </c>
      <c r="E171" s="49">
        <v>1</v>
      </c>
      <c r="F171" s="22">
        <f t="shared" si="9"/>
        <v>399.67</v>
      </c>
      <c r="G171" s="75">
        <v>30</v>
      </c>
      <c r="H171" s="75">
        <v>30</v>
      </c>
      <c r="I171" s="22">
        <f t="shared" si="13"/>
        <v>399.67</v>
      </c>
    </row>
    <row r="172" spans="1:9" ht="10.5">
      <c r="A172" s="20">
        <v>37681</v>
      </c>
      <c r="B172" s="46" t="s">
        <v>5</v>
      </c>
      <c r="C172" s="47"/>
      <c r="D172" s="48">
        <f t="shared" si="11"/>
        <v>399.67</v>
      </c>
      <c r="E172" s="49">
        <v>1</v>
      </c>
      <c r="F172" s="22">
        <f t="shared" si="9"/>
        <v>399.67</v>
      </c>
      <c r="G172" s="75">
        <v>30</v>
      </c>
      <c r="H172" s="75">
        <v>30</v>
      </c>
      <c r="I172" s="22">
        <f t="shared" si="13"/>
        <v>399.67</v>
      </c>
    </row>
    <row r="173" spans="1:9" ht="10.5">
      <c r="A173" s="20">
        <v>37712</v>
      </c>
      <c r="B173" s="46" t="s">
        <v>5</v>
      </c>
      <c r="C173" s="47"/>
      <c r="D173" s="48">
        <f t="shared" si="11"/>
        <v>399.67</v>
      </c>
      <c r="E173" s="49">
        <v>1</v>
      </c>
      <c r="F173" s="22">
        <f t="shared" si="9"/>
        <v>399.67</v>
      </c>
      <c r="G173" s="75">
        <v>30</v>
      </c>
      <c r="H173" s="75">
        <v>30</v>
      </c>
      <c r="I173" s="22">
        <f t="shared" si="13"/>
        <v>399.67</v>
      </c>
    </row>
    <row r="174" spans="1:9" ht="10.5">
      <c r="A174" s="20">
        <v>37742</v>
      </c>
      <c r="B174" s="46" t="s">
        <v>5</v>
      </c>
      <c r="C174" s="47"/>
      <c r="D174" s="48">
        <f t="shared" si="11"/>
        <v>399.67</v>
      </c>
      <c r="E174" s="49">
        <v>1</v>
      </c>
      <c r="F174" s="22">
        <f t="shared" si="9"/>
        <v>399.67</v>
      </c>
      <c r="G174" s="75">
        <v>30</v>
      </c>
      <c r="H174" s="75">
        <v>30</v>
      </c>
      <c r="I174" s="22">
        <f t="shared" si="13"/>
        <v>399.67</v>
      </c>
    </row>
    <row r="175" spans="1:9" ht="10.5">
      <c r="A175" s="20">
        <v>37773</v>
      </c>
      <c r="B175" s="46" t="s">
        <v>5</v>
      </c>
      <c r="C175" s="47" t="s">
        <v>196</v>
      </c>
      <c r="D175" s="48">
        <f t="shared" si="11"/>
        <v>399.67</v>
      </c>
      <c r="E175" s="49">
        <v>1.1971</v>
      </c>
      <c r="F175" s="22">
        <f t="shared" si="9"/>
        <v>478.44</v>
      </c>
      <c r="G175" s="75">
        <v>30</v>
      </c>
      <c r="H175" s="75">
        <v>30</v>
      </c>
      <c r="I175" s="22">
        <f t="shared" si="13"/>
        <v>478.44</v>
      </c>
    </row>
    <row r="176" spans="1:9" ht="10.5">
      <c r="A176" s="20">
        <v>37803</v>
      </c>
      <c r="B176" s="46" t="s">
        <v>5</v>
      </c>
      <c r="C176" s="47"/>
      <c r="D176" s="48">
        <f>F175</f>
        <v>478.44</v>
      </c>
      <c r="E176" s="49">
        <v>1</v>
      </c>
      <c r="F176" s="22">
        <f>D176*E176</f>
        <v>478.44</v>
      </c>
      <c r="G176" s="75">
        <v>30</v>
      </c>
      <c r="H176" s="75">
        <v>30</v>
      </c>
      <c r="I176" s="22">
        <f>F176*G176/H176</f>
        <v>478.44</v>
      </c>
    </row>
    <row r="177" spans="1:9" ht="10.5">
      <c r="A177" s="20">
        <v>37834</v>
      </c>
      <c r="B177" s="46" t="s">
        <v>5</v>
      </c>
      <c r="C177" s="47"/>
      <c r="D177" s="48">
        <f>F176</f>
        <v>478.44</v>
      </c>
      <c r="E177" s="49">
        <v>1</v>
      </c>
      <c r="F177" s="22">
        <f>D177*E177</f>
        <v>478.44</v>
      </c>
      <c r="G177" s="75">
        <v>30</v>
      </c>
      <c r="H177" s="75">
        <v>30</v>
      </c>
      <c r="I177" s="22">
        <f>F177*G177/H177</f>
        <v>478.44</v>
      </c>
    </row>
    <row r="178" spans="1:9" ht="10.5">
      <c r="A178" s="20">
        <v>37865</v>
      </c>
      <c r="B178" s="46" t="s">
        <v>5</v>
      </c>
      <c r="C178" s="47"/>
      <c r="D178" s="48">
        <f>F177</f>
        <v>478.44</v>
      </c>
      <c r="E178" s="49">
        <v>1</v>
      </c>
      <c r="F178" s="22">
        <f>D178*E178</f>
        <v>478.44</v>
      </c>
      <c r="G178" s="75">
        <v>30</v>
      </c>
      <c r="H178" s="75">
        <v>30</v>
      </c>
      <c r="I178" s="22">
        <f>F178*G178/H178</f>
        <v>478.44</v>
      </c>
    </row>
    <row r="179" spans="1:9" ht="10.5">
      <c r="A179" s="20">
        <v>37895</v>
      </c>
      <c r="B179" s="46" t="s">
        <v>5</v>
      </c>
      <c r="C179" s="47"/>
      <c r="D179" s="48">
        <f aca="true" t="shared" si="14" ref="D179:D187">F178</f>
        <v>478.44</v>
      </c>
      <c r="E179" s="49">
        <v>1</v>
      </c>
      <c r="F179" s="22">
        <f aca="true" t="shared" si="15" ref="F179:F187">D179*E179</f>
        <v>478.44</v>
      </c>
      <c r="G179" s="75">
        <v>30</v>
      </c>
      <c r="H179" s="75">
        <v>30</v>
      </c>
      <c r="I179" s="22">
        <f aca="true" t="shared" si="16" ref="I179:I187">F179*G179/H179</f>
        <v>478.44</v>
      </c>
    </row>
    <row r="180" spans="1:9" ht="10.5">
      <c r="A180" s="20">
        <v>37926</v>
      </c>
      <c r="B180" s="46" t="s">
        <v>5</v>
      </c>
      <c r="C180" s="47"/>
      <c r="D180" s="48">
        <f t="shared" si="14"/>
        <v>478.44</v>
      </c>
      <c r="E180" s="49">
        <v>1</v>
      </c>
      <c r="F180" s="22">
        <f t="shared" si="15"/>
        <v>478.44</v>
      </c>
      <c r="G180" s="75">
        <v>30</v>
      </c>
      <c r="H180" s="75">
        <v>30</v>
      </c>
      <c r="I180" s="22">
        <f t="shared" si="16"/>
        <v>478.44</v>
      </c>
    </row>
    <row r="181" spans="1:9" ht="10.5">
      <c r="A181" s="20">
        <v>37956</v>
      </c>
      <c r="B181" s="46" t="s">
        <v>5</v>
      </c>
      <c r="C181" s="47"/>
      <c r="D181" s="48">
        <f t="shared" si="14"/>
        <v>478.44</v>
      </c>
      <c r="E181" s="49">
        <v>1</v>
      </c>
      <c r="F181" s="22">
        <f t="shared" si="15"/>
        <v>478.44</v>
      </c>
      <c r="G181" s="75">
        <v>30</v>
      </c>
      <c r="H181" s="75">
        <v>30</v>
      </c>
      <c r="I181" s="22">
        <f t="shared" si="16"/>
        <v>478.44</v>
      </c>
    </row>
    <row r="182" spans="1:9" ht="10.5">
      <c r="A182" s="20" t="s">
        <v>98</v>
      </c>
      <c r="B182" s="46" t="s">
        <v>5</v>
      </c>
      <c r="C182" s="47"/>
      <c r="D182" s="48">
        <f t="shared" si="14"/>
        <v>478.44</v>
      </c>
      <c r="E182" s="49">
        <v>1</v>
      </c>
      <c r="F182" s="22">
        <f t="shared" si="15"/>
        <v>478.44</v>
      </c>
      <c r="G182" s="75">
        <v>30</v>
      </c>
      <c r="H182" s="75">
        <v>30</v>
      </c>
      <c r="I182" s="22">
        <f t="shared" si="16"/>
        <v>478.44</v>
      </c>
    </row>
    <row r="183" spans="1:9" ht="10.5">
      <c r="A183" s="20">
        <v>37987</v>
      </c>
      <c r="B183" s="46" t="s">
        <v>5</v>
      </c>
      <c r="C183" s="47"/>
      <c r="D183" s="48">
        <f t="shared" si="14"/>
        <v>478.44</v>
      </c>
      <c r="E183" s="49">
        <v>1</v>
      </c>
      <c r="F183" s="22">
        <f t="shared" si="15"/>
        <v>478.44</v>
      </c>
      <c r="G183" s="75">
        <v>30</v>
      </c>
      <c r="H183" s="75">
        <v>30</v>
      </c>
      <c r="I183" s="22">
        <f t="shared" si="16"/>
        <v>478.44</v>
      </c>
    </row>
    <row r="184" spans="1:9" ht="10.5">
      <c r="A184" s="20">
        <v>38018</v>
      </c>
      <c r="B184" s="46" t="s">
        <v>5</v>
      </c>
      <c r="C184" s="47"/>
      <c r="D184" s="48">
        <f t="shared" si="14"/>
        <v>478.44</v>
      </c>
      <c r="E184" s="49">
        <v>1</v>
      </c>
      <c r="F184" s="22">
        <f t="shared" si="15"/>
        <v>478.44</v>
      </c>
      <c r="G184" s="75">
        <v>30</v>
      </c>
      <c r="H184" s="75">
        <v>30</v>
      </c>
      <c r="I184" s="22">
        <f t="shared" si="16"/>
        <v>478.44</v>
      </c>
    </row>
    <row r="185" spans="1:9" ht="10.5">
      <c r="A185" s="20">
        <v>38047</v>
      </c>
      <c r="B185" s="46" t="s">
        <v>5</v>
      </c>
      <c r="C185" s="47"/>
      <c r="D185" s="48">
        <f t="shared" si="14"/>
        <v>478.44</v>
      </c>
      <c r="E185" s="49">
        <v>1</v>
      </c>
      <c r="F185" s="22">
        <f t="shared" si="15"/>
        <v>478.44</v>
      </c>
      <c r="G185" s="75">
        <v>30</v>
      </c>
      <c r="H185" s="75">
        <v>30</v>
      </c>
      <c r="I185" s="22">
        <f t="shared" si="16"/>
        <v>478.44</v>
      </c>
    </row>
    <row r="186" spans="1:9" ht="10.5">
      <c r="A186" s="20">
        <v>38078</v>
      </c>
      <c r="B186" s="46" t="s">
        <v>5</v>
      </c>
      <c r="C186" s="47"/>
      <c r="D186" s="48">
        <f t="shared" si="14"/>
        <v>478.44</v>
      </c>
      <c r="E186" s="49">
        <v>1</v>
      </c>
      <c r="F186" s="22">
        <f t="shared" si="15"/>
        <v>478.44</v>
      </c>
      <c r="G186" s="75">
        <v>30</v>
      </c>
      <c r="H186" s="75">
        <v>30</v>
      </c>
      <c r="I186" s="22">
        <f t="shared" si="16"/>
        <v>478.44</v>
      </c>
    </row>
    <row r="187" spans="1:9" ht="10.5">
      <c r="A187" s="20">
        <v>38108</v>
      </c>
      <c r="B187" s="46" t="s">
        <v>5</v>
      </c>
      <c r="C187" s="47"/>
      <c r="D187" s="48">
        <f t="shared" si="14"/>
        <v>478.44</v>
      </c>
      <c r="E187" s="49">
        <v>1</v>
      </c>
      <c r="F187" s="22">
        <f t="shared" si="15"/>
        <v>478.44</v>
      </c>
      <c r="G187" s="75">
        <v>30</v>
      </c>
      <c r="H187" s="75">
        <v>30</v>
      </c>
      <c r="I187" s="22">
        <f t="shared" si="16"/>
        <v>478.44</v>
      </c>
    </row>
    <row r="188" spans="1:9" ht="10.5">
      <c r="A188" s="20">
        <v>38139</v>
      </c>
      <c r="B188" s="46" t="s">
        <v>5</v>
      </c>
      <c r="C188" s="47" t="s">
        <v>99</v>
      </c>
      <c r="D188" s="48">
        <f>F187</f>
        <v>478.44</v>
      </c>
      <c r="E188" s="49">
        <v>1.0453</v>
      </c>
      <c r="F188" s="22">
        <f>D188*E188</f>
        <v>500.11</v>
      </c>
      <c r="G188" s="75">
        <v>30</v>
      </c>
      <c r="H188" s="75">
        <v>30</v>
      </c>
      <c r="I188" s="22">
        <f>F188*G188/H188</f>
        <v>500.11</v>
      </c>
    </row>
    <row r="189" spans="1:9" ht="10.5">
      <c r="A189" s="20">
        <v>38169</v>
      </c>
      <c r="B189" s="46" t="s">
        <v>5</v>
      </c>
      <c r="C189" s="47"/>
      <c r="D189" s="48">
        <f aca="true" t="shared" si="17" ref="D189:D194">F188</f>
        <v>500.11</v>
      </c>
      <c r="E189" s="49">
        <v>1</v>
      </c>
      <c r="F189" s="22">
        <f aca="true" t="shared" si="18" ref="F189:F194">D189*E189</f>
        <v>500.11</v>
      </c>
      <c r="G189" s="75">
        <v>30</v>
      </c>
      <c r="H189" s="75">
        <v>30</v>
      </c>
      <c r="I189" s="22">
        <f aca="true" t="shared" si="19" ref="I189:I194">F189*G189/H189</f>
        <v>500.11</v>
      </c>
    </row>
    <row r="190" spans="1:9" ht="10.5">
      <c r="A190" s="20">
        <v>38200</v>
      </c>
      <c r="B190" s="46" t="s">
        <v>5</v>
      </c>
      <c r="C190" s="47"/>
      <c r="D190" s="48">
        <f t="shared" si="17"/>
        <v>500.11</v>
      </c>
      <c r="E190" s="49">
        <v>1</v>
      </c>
      <c r="F190" s="22">
        <f t="shared" si="18"/>
        <v>500.11</v>
      </c>
      <c r="G190" s="75">
        <v>30</v>
      </c>
      <c r="H190" s="75">
        <v>30</v>
      </c>
      <c r="I190" s="22">
        <f t="shared" si="19"/>
        <v>500.11</v>
      </c>
    </row>
    <row r="191" spans="1:9" ht="10.5">
      <c r="A191" s="20">
        <v>38231</v>
      </c>
      <c r="B191" s="46" t="s">
        <v>5</v>
      </c>
      <c r="C191" s="47"/>
      <c r="D191" s="48">
        <f t="shared" si="17"/>
        <v>500.11</v>
      </c>
      <c r="E191" s="49">
        <v>1</v>
      </c>
      <c r="F191" s="22">
        <f t="shared" si="18"/>
        <v>500.11</v>
      </c>
      <c r="G191" s="75">
        <v>30</v>
      </c>
      <c r="H191" s="75">
        <v>30</v>
      </c>
      <c r="I191" s="22">
        <f t="shared" si="19"/>
        <v>500.11</v>
      </c>
    </row>
    <row r="192" spans="1:9" ht="10.5">
      <c r="A192" s="20">
        <v>38261</v>
      </c>
      <c r="B192" s="46" t="s">
        <v>5</v>
      </c>
      <c r="C192" s="47"/>
      <c r="D192" s="48">
        <f t="shared" si="17"/>
        <v>500.11</v>
      </c>
      <c r="E192" s="49">
        <v>1</v>
      </c>
      <c r="F192" s="22">
        <f t="shared" si="18"/>
        <v>500.11</v>
      </c>
      <c r="G192" s="75">
        <v>30</v>
      </c>
      <c r="H192" s="75">
        <v>30</v>
      </c>
      <c r="I192" s="22">
        <f t="shared" si="19"/>
        <v>500.11</v>
      </c>
    </row>
    <row r="193" spans="1:9" ht="10.5">
      <c r="A193" s="20">
        <v>38292</v>
      </c>
      <c r="B193" s="46" t="s">
        <v>5</v>
      </c>
      <c r="C193" s="47"/>
      <c r="D193" s="48">
        <f t="shared" si="17"/>
        <v>500.11</v>
      </c>
      <c r="E193" s="49">
        <v>1</v>
      </c>
      <c r="F193" s="22">
        <f t="shared" si="18"/>
        <v>500.11</v>
      </c>
      <c r="G193" s="75">
        <v>30</v>
      </c>
      <c r="H193" s="75">
        <v>30</v>
      </c>
      <c r="I193" s="22">
        <f t="shared" si="19"/>
        <v>500.11</v>
      </c>
    </row>
    <row r="194" spans="1:9" ht="10.5">
      <c r="A194" s="20">
        <v>38322</v>
      </c>
      <c r="B194" s="46" t="s">
        <v>5</v>
      </c>
      <c r="C194" s="47"/>
      <c r="D194" s="48">
        <f t="shared" si="17"/>
        <v>500.11</v>
      </c>
      <c r="E194" s="49">
        <v>1</v>
      </c>
      <c r="F194" s="22">
        <f t="shared" si="18"/>
        <v>500.11</v>
      </c>
      <c r="G194" s="75">
        <v>30</v>
      </c>
      <c r="H194" s="75">
        <v>30</v>
      </c>
      <c r="I194" s="22">
        <f t="shared" si="19"/>
        <v>500.11</v>
      </c>
    </row>
    <row r="195" spans="1:9" ht="10.5">
      <c r="A195" s="20" t="s">
        <v>100</v>
      </c>
      <c r="B195" s="46" t="s">
        <v>5</v>
      </c>
      <c r="C195" s="47"/>
      <c r="D195" s="48">
        <f aca="true" t="shared" si="20" ref="D195:D200">F194</f>
        <v>500.11</v>
      </c>
      <c r="E195" s="49">
        <v>1</v>
      </c>
      <c r="F195" s="22">
        <f aca="true" t="shared" si="21" ref="F195:F200">D195*E195</f>
        <v>500.11</v>
      </c>
      <c r="G195" s="75">
        <v>30</v>
      </c>
      <c r="H195" s="75">
        <v>30</v>
      </c>
      <c r="I195" s="22">
        <f aca="true" t="shared" si="22" ref="I195:I200">F195*G195/H195</f>
        <v>500.11</v>
      </c>
    </row>
    <row r="196" spans="1:9" ht="10.5">
      <c r="A196" s="20">
        <v>38353</v>
      </c>
      <c r="B196" s="46" t="s">
        <v>5</v>
      </c>
      <c r="C196" s="47"/>
      <c r="D196" s="48">
        <f t="shared" si="20"/>
        <v>500.11</v>
      </c>
      <c r="E196" s="49">
        <v>1</v>
      </c>
      <c r="F196" s="22">
        <f t="shared" si="21"/>
        <v>500.11</v>
      </c>
      <c r="G196" s="75">
        <v>30</v>
      </c>
      <c r="H196" s="75">
        <v>30</v>
      </c>
      <c r="I196" s="22">
        <f t="shared" si="22"/>
        <v>500.11</v>
      </c>
    </row>
    <row r="197" spans="1:9" ht="10.5">
      <c r="A197" s="20">
        <v>38384</v>
      </c>
      <c r="B197" s="46" t="s">
        <v>5</v>
      </c>
      <c r="C197" s="47"/>
      <c r="D197" s="48">
        <f t="shared" si="20"/>
        <v>500.11</v>
      </c>
      <c r="E197" s="49">
        <v>1</v>
      </c>
      <c r="F197" s="22">
        <f t="shared" si="21"/>
        <v>500.11</v>
      </c>
      <c r="G197" s="75">
        <v>30</v>
      </c>
      <c r="H197" s="75">
        <v>30</v>
      </c>
      <c r="I197" s="22">
        <f t="shared" si="22"/>
        <v>500.11</v>
      </c>
    </row>
    <row r="198" spans="1:9" ht="10.5">
      <c r="A198" s="20">
        <v>38412</v>
      </c>
      <c r="B198" s="46" t="s">
        <v>5</v>
      </c>
      <c r="C198" s="47"/>
      <c r="D198" s="48">
        <f t="shared" si="20"/>
        <v>500.11</v>
      </c>
      <c r="E198" s="49">
        <v>1</v>
      </c>
      <c r="F198" s="22">
        <f t="shared" si="21"/>
        <v>500.11</v>
      </c>
      <c r="G198" s="75">
        <v>30</v>
      </c>
      <c r="H198" s="75">
        <v>30</v>
      </c>
      <c r="I198" s="22">
        <f t="shared" si="22"/>
        <v>500.11</v>
      </c>
    </row>
    <row r="199" spans="1:9" ht="10.5">
      <c r="A199" s="20">
        <v>38443</v>
      </c>
      <c r="B199" s="46" t="s">
        <v>5</v>
      </c>
      <c r="C199" s="47"/>
      <c r="D199" s="48">
        <f t="shared" si="20"/>
        <v>500.11</v>
      </c>
      <c r="E199" s="49">
        <v>1</v>
      </c>
      <c r="F199" s="22">
        <f t="shared" si="21"/>
        <v>500.11</v>
      </c>
      <c r="G199" s="75">
        <v>30</v>
      </c>
      <c r="H199" s="75">
        <v>30</v>
      </c>
      <c r="I199" s="22">
        <f t="shared" si="22"/>
        <v>500.11</v>
      </c>
    </row>
    <row r="200" spans="1:9" ht="10.5">
      <c r="A200" s="20">
        <v>38473</v>
      </c>
      <c r="B200" s="46" t="s">
        <v>5</v>
      </c>
      <c r="C200" s="47" t="s">
        <v>192</v>
      </c>
      <c r="D200" s="48">
        <f t="shared" si="20"/>
        <v>500.11</v>
      </c>
      <c r="E200" s="49">
        <v>1.06355</v>
      </c>
      <c r="F200" s="22">
        <f t="shared" si="21"/>
        <v>531.89</v>
      </c>
      <c r="G200" s="75">
        <v>30</v>
      </c>
      <c r="H200" s="75">
        <v>30</v>
      </c>
      <c r="I200" s="22">
        <f t="shared" si="22"/>
        <v>531.89</v>
      </c>
    </row>
    <row r="201" spans="1:9" ht="10.5">
      <c r="A201" s="20">
        <v>38504</v>
      </c>
      <c r="B201" s="46" t="s">
        <v>5</v>
      </c>
      <c r="C201" s="47"/>
      <c r="D201" s="48">
        <f>F200</f>
        <v>531.89</v>
      </c>
      <c r="E201" s="49">
        <v>1</v>
      </c>
      <c r="F201" s="22">
        <f>D201*E201</f>
        <v>531.89</v>
      </c>
      <c r="G201" s="75">
        <v>30</v>
      </c>
      <c r="H201" s="75">
        <v>30</v>
      </c>
      <c r="I201" s="22">
        <f>F201*G201/H201</f>
        <v>531.89</v>
      </c>
    </row>
    <row r="202" spans="1:9" ht="10.5">
      <c r="A202" s="20">
        <v>38534</v>
      </c>
      <c r="B202" s="46" t="s">
        <v>5</v>
      </c>
      <c r="C202" s="47"/>
      <c r="D202" s="48">
        <f>F201</f>
        <v>531.89</v>
      </c>
      <c r="E202" s="49">
        <v>1</v>
      </c>
      <c r="F202" s="22">
        <f>D202*E202</f>
        <v>531.89</v>
      </c>
      <c r="G202" s="75">
        <v>30</v>
      </c>
      <c r="H202" s="75">
        <v>30</v>
      </c>
      <c r="I202" s="22">
        <f>F202*G202/H202</f>
        <v>531.89</v>
      </c>
    </row>
    <row r="203" spans="1:9" ht="10.5">
      <c r="A203" s="20">
        <v>38565</v>
      </c>
      <c r="B203" s="46" t="s">
        <v>5</v>
      </c>
      <c r="C203" s="47"/>
      <c r="D203" s="48">
        <f>F202</f>
        <v>531.89</v>
      </c>
      <c r="E203" s="49">
        <v>1</v>
      </c>
      <c r="F203" s="22">
        <f>D203*E203</f>
        <v>531.89</v>
      </c>
      <c r="G203" s="75">
        <v>30</v>
      </c>
      <c r="H203" s="75">
        <v>30</v>
      </c>
      <c r="I203" s="22">
        <f>F203*G203/H203</f>
        <v>531.89</v>
      </c>
    </row>
    <row r="204" spans="1:9" ht="10.5">
      <c r="A204" s="20">
        <v>38596</v>
      </c>
      <c r="B204" s="46" t="s">
        <v>5</v>
      </c>
      <c r="C204" s="47"/>
      <c r="D204" s="48">
        <f aca="true" t="shared" si="23" ref="D204:D210">F203</f>
        <v>531.89</v>
      </c>
      <c r="E204" s="49">
        <v>1</v>
      </c>
      <c r="F204" s="22">
        <f aca="true" t="shared" si="24" ref="F204:F210">D204*E204</f>
        <v>531.89</v>
      </c>
      <c r="G204" s="75">
        <v>30</v>
      </c>
      <c r="H204" s="75">
        <v>30</v>
      </c>
      <c r="I204" s="22">
        <f aca="true" t="shared" si="25" ref="I204:I210">F204*G204/H204</f>
        <v>531.89</v>
      </c>
    </row>
    <row r="205" spans="1:9" ht="10.5">
      <c r="A205" s="20">
        <v>38626</v>
      </c>
      <c r="B205" s="46" t="s">
        <v>5</v>
      </c>
      <c r="C205" s="47"/>
      <c r="D205" s="48">
        <f t="shared" si="23"/>
        <v>531.89</v>
      </c>
      <c r="E205" s="49">
        <v>1</v>
      </c>
      <c r="F205" s="22">
        <f t="shared" si="24"/>
        <v>531.89</v>
      </c>
      <c r="G205" s="75">
        <v>30</v>
      </c>
      <c r="H205" s="75">
        <v>30</v>
      </c>
      <c r="I205" s="22">
        <f t="shared" si="25"/>
        <v>531.89</v>
      </c>
    </row>
    <row r="206" spans="1:9" ht="10.5">
      <c r="A206" s="20">
        <v>38657</v>
      </c>
      <c r="B206" s="46" t="s">
        <v>5</v>
      </c>
      <c r="C206" s="47"/>
      <c r="D206" s="48">
        <f t="shared" si="23"/>
        <v>531.89</v>
      </c>
      <c r="E206" s="49">
        <v>1</v>
      </c>
      <c r="F206" s="22">
        <f t="shared" si="24"/>
        <v>531.89</v>
      </c>
      <c r="G206" s="75">
        <v>30</v>
      </c>
      <c r="H206" s="75">
        <v>30</v>
      </c>
      <c r="I206" s="22">
        <f t="shared" si="25"/>
        <v>531.89</v>
      </c>
    </row>
    <row r="207" spans="1:9" ht="10.5">
      <c r="A207" s="20">
        <v>38687</v>
      </c>
      <c r="B207" s="46" t="s">
        <v>5</v>
      </c>
      <c r="C207" s="47"/>
      <c r="D207" s="48">
        <f t="shared" si="23"/>
        <v>531.89</v>
      </c>
      <c r="E207" s="49">
        <v>1</v>
      </c>
      <c r="F207" s="22">
        <f t="shared" si="24"/>
        <v>531.89</v>
      </c>
      <c r="G207" s="75">
        <v>30</v>
      </c>
      <c r="H207" s="75">
        <v>30</v>
      </c>
      <c r="I207" s="22">
        <f t="shared" si="25"/>
        <v>531.89</v>
      </c>
    </row>
    <row r="208" spans="1:9" ht="10.5">
      <c r="A208" s="20" t="s">
        <v>175</v>
      </c>
      <c r="B208" s="46" t="s">
        <v>5</v>
      </c>
      <c r="C208" s="47"/>
      <c r="D208" s="48">
        <f t="shared" si="23"/>
        <v>531.89</v>
      </c>
      <c r="E208" s="49">
        <v>1</v>
      </c>
      <c r="F208" s="22">
        <f t="shared" si="24"/>
        <v>531.89</v>
      </c>
      <c r="G208" s="75">
        <v>30</v>
      </c>
      <c r="H208" s="75">
        <v>30</v>
      </c>
      <c r="I208" s="22">
        <f t="shared" si="25"/>
        <v>531.89</v>
      </c>
    </row>
    <row r="209" spans="1:9" ht="10.5">
      <c r="A209" s="20">
        <v>38718</v>
      </c>
      <c r="B209" s="46" t="s">
        <v>5</v>
      </c>
      <c r="C209" s="47"/>
      <c r="D209" s="48">
        <f t="shared" si="23"/>
        <v>531.89</v>
      </c>
      <c r="E209" s="49">
        <v>1</v>
      </c>
      <c r="F209" s="22">
        <f t="shared" si="24"/>
        <v>531.89</v>
      </c>
      <c r="G209" s="75">
        <v>30</v>
      </c>
      <c r="H209" s="75">
        <v>30</v>
      </c>
      <c r="I209" s="22">
        <f t="shared" si="25"/>
        <v>531.89</v>
      </c>
    </row>
    <row r="210" spans="1:9" ht="10.5">
      <c r="A210" s="20">
        <v>38749</v>
      </c>
      <c r="B210" s="46" t="s">
        <v>5</v>
      </c>
      <c r="C210" s="47"/>
      <c r="D210" s="48">
        <f t="shared" si="23"/>
        <v>531.89</v>
      </c>
      <c r="E210" s="49">
        <v>1</v>
      </c>
      <c r="F210" s="22">
        <f t="shared" si="24"/>
        <v>531.89</v>
      </c>
      <c r="G210" s="75">
        <v>30</v>
      </c>
      <c r="H210" s="75">
        <v>30</v>
      </c>
      <c r="I210" s="22">
        <f t="shared" si="25"/>
        <v>531.89</v>
      </c>
    </row>
    <row r="211" spans="1:9" ht="10.5">
      <c r="A211" s="20">
        <v>38777</v>
      </c>
      <c r="B211" s="46" t="s">
        <v>5</v>
      </c>
      <c r="C211" s="47"/>
      <c r="D211" s="48">
        <f aca="true" t="shared" si="26" ref="D211:D219">F210</f>
        <v>531.89</v>
      </c>
      <c r="E211" s="49">
        <v>1</v>
      </c>
      <c r="F211" s="22">
        <f aca="true" t="shared" si="27" ref="F211:F219">D211*E211</f>
        <v>531.89</v>
      </c>
      <c r="G211" s="75">
        <v>30</v>
      </c>
      <c r="H211" s="75">
        <v>30</v>
      </c>
      <c r="I211" s="22">
        <f aca="true" t="shared" si="28" ref="I211:I219">F211*G211/H211</f>
        <v>531.89</v>
      </c>
    </row>
    <row r="212" spans="1:9" ht="10.5">
      <c r="A212" s="20">
        <v>38808</v>
      </c>
      <c r="B212" s="46" t="s">
        <v>5</v>
      </c>
      <c r="C212" s="47" t="s">
        <v>193</v>
      </c>
      <c r="D212" s="48">
        <f t="shared" si="26"/>
        <v>531.89</v>
      </c>
      <c r="E212" s="49">
        <v>1.05</v>
      </c>
      <c r="F212" s="22">
        <f t="shared" si="27"/>
        <v>558.48</v>
      </c>
      <c r="G212" s="75">
        <v>30</v>
      </c>
      <c r="H212" s="75">
        <v>30</v>
      </c>
      <c r="I212" s="22">
        <f t="shared" si="28"/>
        <v>558.48</v>
      </c>
    </row>
    <row r="213" spans="1:9" ht="10.5">
      <c r="A213" s="20">
        <v>38838</v>
      </c>
      <c r="B213" s="46" t="s">
        <v>5</v>
      </c>
      <c r="C213" s="47"/>
      <c r="D213" s="48">
        <f t="shared" si="26"/>
        <v>558.48</v>
      </c>
      <c r="E213" s="49">
        <v>1</v>
      </c>
      <c r="F213" s="22">
        <f t="shared" si="27"/>
        <v>558.48</v>
      </c>
      <c r="G213" s="75">
        <v>30</v>
      </c>
      <c r="H213" s="75">
        <v>30</v>
      </c>
      <c r="I213" s="22">
        <f t="shared" si="28"/>
        <v>558.48</v>
      </c>
    </row>
    <row r="214" spans="1:9" ht="10.5">
      <c r="A214" s="20">
        <v>38869</v>
      </c>
      <c r="B214" s="46" t="s">
        <v>5</v>
      </c>
      <c r="C214" s="47"/>
      <c r="D214" s="48">
        <f t="shared" si="26"/>
        <v>558.48</v>
      </c>
      <c r="E214" s="49">
        <v>1</v>
      </c>
      <c r="F214" s="22">
        <f t="shared" si="27"/>
        <v>558.48</v>
      </c>
      <c r="G214" s="75">
        <v>30</v>
      </c>
      <c r="H214" s="75">
        <v>30</v>
      </c>
      <c r="I214" s="22">
        <f t="shared" si="28"/>
        <v>558.48</v>
      </c>
    </row>
    <row r="215" spans="1:9" ht="10.5">
      <c r="A215" s="20">
        <v>38899</v>
      </c>
      <c r="B215" s="46" t="s">
        <v>5</v>
      </c>
      <c r="C215" s="47"/>
      <c r="D215" s="48">
        <f t="shared" si="26"/>
        <v>558.48</v>
      </c>
      <c r="E215" s="49">
        <v>1</v>
      </c>
      <c r="F215" s="22">
        <f t="shared" si="27"/>
        <v>558.48</v>
      </c>
      <c r="G215" s="75">
        <v>30</v>
      </c>
      <c r="H215" s="75">
        <v>30</v>
      </c>
      <c r="I215" s="22">
        <f t="shared" si="28"/>
        <v>558.48</v>
      </c>
    </row>
    <row r="216" spans="1:9" ht="10.5">
      <c r="A216" s="20">
        <v>38930</v>
      </c>
      <c r="B216" s="46" t="s">
        <v>5</v>
      </c>
      <c r="C216" s="47"/>
      <c r="D216" s="48">
        <f t="shared" si="26"/>
        <v>558.48</v>
      </c>
      <c r="E216" s="49">
        <v>1</v>
      </c>
      <c r="F216" s="22">
        <f t="shared" si="27"/>
        <v>558.48</v>
      </c>
      <c r="G216" s="75">
        <v>30</v>
      </c>
      <c r="H216" s="75">
        <v>30</v>
      </c>
      <c r="I216" s="22">
        <f t="shared" si="28"/>
        <v>558.48</v>
      </c>
    </row>
    <row r="217" spans="1:9" ht="10.5">
      <c r="A217" s="20">
        <v>38961</v>
      </c>
      <c r="B217" s="46" t="s">
        <v>5</v>
      </c>
      <c r="C217" s="47"/>
      <c r="D217" s="48">
        <f t="shared" si="26"/>
        <v>558.48</v>
      </c>
      <c r="E217" s="49">
        <v>1</v>
      </c>
      <c r="F217" s="22">
        <f t="shared" si="27"/>
        <v>558.48</v>
      </c>
      <c r="G217" s="75">
        <v>30</v>
      </c>
      <c r="H217" s="75">
        <v>30</v>
      </c>
      <c r="I217" s="22">
        <f t="shared" si="28"/>
        <v>558.48</v>
      </c>
    </row>
    <row r="218" spans="1:9" ht="10.5">
      <c r="A218" s="20">
        <v>38991</v>
      </c>
      <c r="B218" s="46" t="s">
        <v>5</v>
      </c>
      <c r="C218" s="47"/>
      <c r="D218" s="48">
        <f t="shared" si="26"/>
        <v>558.48</v>
      </c>
      <c r="E218" s="49">
        <v>1</v>
      </c>
      <c r="F218" s="22">
        <f t="shared" si="27"/>
        <v>558.48</v>
      </c>
      <c r="G218" s="75">
        <v>30</v>
      </c>
      <c r="H218" s="75">
        <v>30</v>
      </c>
      <c r="I218" s="22">
        <f t="shared" si="28"/>
        <v>558.48</v>
      </c>
    </row>
    <row r="219" spans="1:9" ht="10.5">
      <c r="A219" s="20">
        <v>39022</v>
      </c>
      <c r="B219" s="46" t="s">
        <v>5</v>
      </c>
      <c r="C219" s="47"/>
      <c r="D219" s="48">
        <f t="shared" si="26"/>
        <v>558.48</v>
      </c>
      <c r="E219" s="49">
        <v>1</v>
      </c>
      <c r="F219" s="22">
        <f t="shared" si="27"/>
        <v>558.48</v>
      </c>
      <c r="G219" s="75">
        <v>30</v>
      </c>
      <c r="H219" s="75">
        <v>30</v>
      </c>
      <c r="I219" s="22">
        <f t="shared" si="28"/>
        <v>558.48</v>
      </c>
    </row>
    <row r="220" spans="1:9" ht="10.5">
      <c r="A220" s="20">
        <v>39052</v>
      </c>
      <c r="B220" s="46" t="s">
        <v>5</v>
      </c>
      <c r="C220" s="47"/>
      <c r="D220" s="48">
        <f aca="true" t="shared" si="29" ref="D220:D225">F219</f>
        <v>558.48</v>
      </c>
      <c r="E220" s="49">
        <v>1</v>
      </c>
      <c r="F220" s="22">
        <f aca="true" t="shared" si="30" ref="F220:F225">D220*E220</f>
        <v>558.48</v>
      </c>
      <c r="G220" s="75">
        <v>30</v>
      </c>
      <c r="H220" s="75">
        <v>30</v>
      </c>
      <c r="I220" s="22">
        <f aca="true" t="shared" si="31" ref="I220:I225">F220*G220/H220</f>
        <v>558.48</v>
      </c>
    </row>
    <row r="221" spans="1:9" ht="10.5">
      <c r="A221" s="20" t="s">
        <v>176</v>
      </c>
      <c r="B221" s="46" t="s">
        <v>5</v>
      </c>
      <c r="C221" s="47"/>
      <c r="D221" s="48">
        <f t="shared" si="29"/>
        <v>558.48</v>
      </c>
      <c r="E221" s="49">
        <v>1</v>
      </c>
      <c r="F221" s="22">
        <f t="shared" si="30"/>
        <v>558.48</v>
      </c>
      <c r="G221" s="75">
        <v>30</v>
      </c>
      <c r="H221" s="75">
        <v>30</v>
      </c>
      <c r="I221" s="22">
        <f t="shared" si="31"/>
        <v>558.48</v>
      </c>
    </row>
    <row r="222" spans="1:9" ht="10.5">
      <c r="A222" s="20">
        <v>39083</v>
      </c>
      <c r="B222" s="46" t="s">
        <v>5</v>
      </c>
      <c r="C222" s="47"/>
      <c r="D222" s="48">
        <f t="shared" si="29"/>
        <v>558.48</v>
      </c>
      <c r="E222" s="49">
        <v>1</v>
      </c>
      <c r="F222" s="22">
        <f t="shared" si="30"/>
        <v>558.48</v>
      </c>
      <c r="G222" s="75">
        <v>30</v>
      </c>
      <c r="H222" s="75">
        <v>30</v>
      </c>
      <c r="I222" s="22">
        <f t="shared" si="31"/>
        <v>558.48</v>
      </c>
    </row>
    <row r="223" spans="1:9" ht="10.5">
      <c r="A223" s="20">
        <v>39114</v>
      </c>
      <c r="B223" s="46" t="s">
        <v>5</v>
      </c>
      <c r="C223" s="47"/>
      <c r="D223" s="48">
        <f t="shared" si="29"/>
        <v>558.48</v>
      </c>
      <c r="E223" s="49">
        <v>1</v>
      </c>
      <c r="F223" s="22">
        <f t="shared" si="30"/>
        <v>558.48</v>
      </c>
      <c r="G223" s="75">
        <v>30</v>
      </c>
      <c r="H223" s="75">
        <v>30</v>
      </c>
      <c r="I223" s="22">
        <f t="shared" si="31"/>
        <v>558.48</v>
      </c>
    </row>
    <row r="224" spans="1:9" ht="10.5">
      <c r="A224" s="20">
        <v>39142</v>
      </c>
      <c r="B224" s="46" t="s">
        <v>5</v>
      </c>
      <c r="C224" s="47"/>
      <c r="D224" s="48">
        <f t="shared" si="29"/>
        <v>558.48</v>
      </c>
      <c r="E224" s="49">
        <v>1</v>
      </c>
      <c r="F224" s="22">
        <f t="shared" si="30"/>
        <v>558.48</v>
      </c>
      <c r="G224" s="75">
        <v>30</v>
      </c>
      <c r="H224" s="75">
        <v>30</v>
      </c>
      <c r="I224" s="22">
        <f t="shared" si="31"/>
        <v>558.48</v>
      </c>
    </row>
    <row r="225" spans="1:9" ht="10.5">
      <c r="A225" s="20">
        <v>39173</v>
      </c>
      <c r="B225" s="46" t="s">
        <v>5</v>
      </c>
      <c r="C225" s="47" t="s">
        <v>190</v>
      </c>
      <c r="D225" s="48">
        <f t="shared" si="29"/>
        <v>558.48</v>
      </c>
      <c r="E225" s="49">
        <v>1.0333</v>
      </c>
      <c r="F225" s="22">
        <f t="shared" si="30"/>
        <v>577.08</v>
      </c>
      <c r="G225" s="75">
        <v>30</v>
      </c>
      <c r="H225" s="75">
        <v>30</v>
      </c>
      <c r="I225" s="22">
        <f t="shared" si="31"/>
        <v>577.08</v>
      </c>
    </row>
    <row r="226" spans="1:9" ht="10.5">
      <c r="A226" s="20">
        <v>39203</v>
      </c>
      <c r="B226" s="46" t="s">
        <v>5</v>
      </c>
      <c r="C226" s="47"/>
      <c r="D226" s="48">
        <f aca="true" t="shared" si="32" ref="D226:D235">F225</f>
        <v>577.08</v>
      </c>
      <c r="E226" s="49">
        <v>1</v>
      </c>
      <c r="F226" s="22">
        <f aca="true" t="shared" si="33" ref="F226:F235">D226*E226</f>
        <v>577.08</v>
      </c>
      <c r="G226" s="75">
        <v>30</v>
      </c>
      <c r="H226" s="75">
        <v>30</v>
      </c>
      <c r="I226" s="22">
        <f aca="true" t="shared" si="34" ref="I226:I235">F226*G226/H226</f>
        <v>577.08</v>
      </c>
    </row>
    <row r="227" spans="1:9" ht="10.5">
      <c r="A227" s="20">
        <v>39234</v>
      </c>
      <c r="B227" s="46" t="s">
        <v>5</v>
      </c>
      <c r="C227" s="47"/>
      <c r="D227" s="48">
        <f t="shared" si="32"/>
        <v>577.08</v>
      </c>
      <c r="E227" s="49">
        <v>1</v>
      </c>
      <c r="F227" s="22">
        <f t="shared" si="33"/>
        <v>577.08</v>
      </c>
      <c r="G227" s="75">
        <v>30</v>
      </c>
      <c r="H227" s="75">
        <v>30</v>
      </c>
      <c r="I227" s="22">
        <f t="shared" si="34"/>
        <v>577.08</v>
      </c>
    </row>
    <row r="228" spans="1:9" ht="10.5">
      <c r="A228" s="20">
        <v>39264</v>
      </c>
      <c r="B228" s="46" t="s">
        <v>5</v>
      </c>
      <c r="C228" s="47"/>
      <c r="D228" s="48">
        <f t="shared" si="32"/>
        <v>577.08</v>
      </c>
      <c r="E228" s="49">
        <v>1</v>
      </c>
      <c r="F228" s="22">
        <f t="shared" si="33"/>
        <v>577.08</v>
      </c>
      <c r="G228" s="75">
        <v>30</v>
      </c>
      <c r="H228" s="75">
        <v>30</v>
      </c>
      <c r="I228" s="22">
        <f t="shared" si="34"/>
        <v>577.08</v>
      </c>
    </row>
    <row r="229" spans="1:9" ht="10.5">
      <c r="A229" s="20">
        <v>39295</v>
      </c>
      <c r="B229" s="46" t="s">
        <v>5</v>
      </c>
      <c r="C229" s="47"/>
      <c r="D229" s="48">
        <f t="shared" si="32"/>
        <v>577.08</v>
      </c>
      <c r="E229" s="49">
        <v>1</v>
      </c>
      <c r="F229" s="22">
        <f t="shared" si="33"/>
        <v>577.08</v>
      </c>
      <c r="G229" s="75">
        <v>30</v>
      </c>
      <c r="H229" s="75">
        <v>30</v>
      </c>
      <c r="I229" s="22">
        <f t="shared" si="34"/>
        <v>577.08</v>
      </c>
    </row>
    <row r="230" spans="1:9" ht="10.5">
      <c r="A230" s="20">
        <v>39326</v>
      </c>
      <c r="B230" s="46" t="s">
        <v>5</v>
      </c>
      <c r="C230" s="47"/>
      <c r="D230" s="48">
        <f t="shared" si="32"/>
        <v>577.08</v>
      </c>
      <c r="E230" s="49">
        <v>1</v>
      </c>
      <c r="F230" s="22">
        <f t="shared" si="33"/>
        <v>577.08</v>
      </c>
      <c r="G230" s="75">
        <v>30</v>
      </c>
      <c r="H230" s="75">
        <v>30</v>
      </c>
      <c r="I230" s="22">
        <f t="shared" si="34"/>
        <v>577.08</v>
      </c>
    </row>
    <row r="231" spans="1:9" ht="10.5">
      <c r="A231" s="20">
        <v>39356</v>
      </c>
      <c r="B231" s="46" t="s">
        <v>5</v>
      </c>
      <c r="C231" s="47"/>
      <c r="D231" s="48">
        <f t="shared" si="32"/>
        <v>577.08</v>
      </c>
      <c r="E231" s="49">
        <v>1</v>
      </c>
      <c r="F231" s="22">
        <f t="shared" si="33"/>
        <v>577.08</v>
      </c>
      <c r="G231" s="75">
        <v>30</v>
      </c>
      <c r="H231" s="75">
        <v>30</v>
      </c>
      <c r="I231" s="22">
        <f t="shared" si="34"/>
        <v>577.08</v>
      </c>
    </row>
    <row r="232" spans="1:9" ht="10.5">
      <c r="A232" s="20">
        <v>39387</v>
      </c>
      <c r="B232" s="46" t="s">
        <v>5</v>
      </c>
      <c r="C232" s="47"/>
      <c r="D232" s="48">
        <f t="shared" si="32"/>
        <v>577.08</v>
      </c>
      <c r="E232" s="49">
        <v>1</v>
      </c>
      <c r="F232" s="22">
        <f t="shared" si="33"/>
        <v>577.08</v>
      </c>
      <c r="G232" s="75">
        <v>30</v>
      </c>
      <c r="H232" s="75">
        <v>30</v>
      </c>
      <c r="I232" s="22">
        <f t="shared" si="34"/>
        <v>577.08</v>
      </c>
    </row>
    <row r="233" spans="1:9" ht="10.5">
      <c r="A233" s="20">
        <v>39417</v>
      </c>
      <c r="B233" s="46" t="s">
        <v>5</v>
      </c>
      <c r="C233" s="47"/>
      <c r="D233" s="48">
        <f t="shared" si="32"/>
        <v>577.08</v>
      </c>
      <c r="E233" s="49">
        <v>1</v>
      </c>
      <c r="F233" s="22">
        <f t="shared" si="33"/>
        <v>577.08</v>
      </c>
      <c r="G233" s="75">
        <v>30</v>
      </c>
      <c r="H233" s="75">
        <v>30</v>
      </c>
      <c r="I233" s="22">
        <f t="shared" si="34"/>
        <v>577.08</v>
      </c>
    </row>
    <row r="234" spans="1:9" ht="10.5">
      <c r="A234" s="20" t="s">
        <v>177</v>
      </c>
      <c r="B234" s="46" t="s">
        <v>5</v>
      </c>
      <c r="C234" s="47"/>
      <c r="D234" s="48">
        <f t="shared" si="32"/>
        <v>577.08</v>
      </c>
      <c r="E234" s="49">
        <v>1</v>
      </c>
      <c r="F234" s="22">
        <f t="shared" si="33"/>
        <v>577.08</v>
      </c>
      <c r="G234" s="75">
        <v>30</v>
      </c>
      <c r="H234" s="75">
        <v>30</v>
      </c>
      <c r="I234" s="22">
        <f t="shared" si="34"/>
        <v>577.08</v>
      </c>
    </row>
    <row r="235" spans="1:9" ht="10.5">
      <c r="A235" s="20">
        <v>39448</v>
      </c>
      <c r="B235" s="46" t="s">
        <v>5</v>
      </c>
      <c r="C235" s="47"/>
      <c r="D235" s="48">
        <f t="shared" si="32"/>
        <v>577.08</v>
      </c>
      <c r="E235" s="49">
        <v>1</v>
      </c>
      <c r="F235" s="22">
        <f t="shared" si="33"/>
        <v>577.08</v>
      </c>
      <c r="G235" s="75">
        <v>30</v>
      </c>
      <c r="H235" s="75">
        <v>30</v>
      </c>
      <c r="I235" s="22">
        <f t="shared" si="34"/>
        <v>577.08</v>
      </c>
    </row>
    <row r="236" spans="1:9" ht="10.5">
      <c r="A236" s="20">
        <v>39479</v>
      </c>
      <c r="B236" s="46" t="s">
        <v>5</v>
      </c>
      <c r="C236" s="47"/>
      <c r="D236" s="48">
        <f aca="true" t="shared" si="35" ref="D236:D242">F235</f>
        <v>577.08</v>
      </c>
      <c r="E236" s="49">
        <v>1</v>
      </c>
      <c r="F236" s="22">
        <f aca="true" t="shared" si="36" ref="F236:F242">D236*E236</f>
        <v>577.08</v>
      </c>
      <c r="G236" s="75">
        <v>30</v>
      </c>
      <c r="H236" s="75">
        <v>30</v>
      </c>
      <c r="I236" s="22">
        <f aca="true" t="shared" si="37" ref="I236:I242">F236*G236/H236</f>
        <v>577.08</v>
      </c>
    </row>
    <row r="237" spans="1:9" ht="10.5">
      <c r="A237" s="20">
        <v>39508</v>
      </c>
      <c r="B237" s="46" t="s">
        <v>5</v>
      </c>
      <c r="C237" s="47" t="s">
        <v>194</v>
      </c>
      <c r="D237" s="48">
        <f t="shared" si="35"/>
        <v>577.08</v>
      </c>
      <c r="E237" s="49">
        <v>1.05</v>
      </c>
      <c r="F237" s="22">
        <f t="shared" si="36"/>
        <v>605.93</v>
      </c>
      <c r="G237" s="75">
        <v>30</v>
      </c>
      <c r="H237" s="75">
        <v>30</v>
      </c>
      <c r="I237" s="22">
        <f t="shared" si="37"/>
        <v>605.93</v>
      </c>
    </row>
    <row r="238" spans="1:9" ht="10.5">
      <c r="A238" s="20">
        <v>39539</v>
      </c>
      <c r="B238" s="46" t="s">
        <v>5</v>
      </c>
      <c r="C238" s="47"/>
      <c r="D238" s="48">
        <f t="shared" si="35"/>
        <v>605.93</v>
      </c>
      <c r="E238" s="49">
        <v>1</v>
      </c>
      <c r="F238" s="22">
        <f t="shared" si="36"/>
        <v>605.93</v>
      </c>
      <c r="G238" s="75">
        <v>30</v>
      </c>
      <c r="H238" s="75">
        <v>30</v>
      </c>
      <c r="I238" s="22">
        <f t="shared" si="37"/>
        <v>605.93</v>
      </c>
    </row>
    <row r="239" spans="1:9" ht="10.5">
      <c r="A239" s="20">
        <v>39569</v>
      </c>
      <c r="B239" s="46" t="s">
        <v>5</v>
      </c>
      <c r="C239" s="47"/>
      <c r="D239" s="48">
        <f t="shared" si="35"/>
        <v>605.93</v>
      </c>
      <c r="E239" s="49">
        <v>1</v>
      </c>
      <c r="F239" s="22">
        <f t="shared" si="36"/>
        <v>605.93</v>
      </c>
      <c r="G239" s="75">
        <v>30</v>
      </c>
      <c r="H239" s="75">
        <v>30</v>
      </c>
      <c r="I239" s="22">
        <f t="shared" si="37"/>
        <v>605.93</v>
      </c>
    </row>
    <row r="240" spans="1:9" ht="10.5">
      <c r="A240" s="20">
        <v>39600</v>
      </c>
      <c r="B240" s="46" t="s">
        <v>5</v>
      </c>
      <c r="C240" s="47"/>
      <c r="D240" s="48">
        <f t="shared" si="35"/>
        <v>605.93</v>
      </c>
      <c r="E240" s="49">
        <v>1</v>
      </c>
      <c r="F240" s="22">
        <f t="shared" si="36"/>
        <v>605.93</v>
      </c>
      <c r="G240" s="75">
        <v>30</v>
      </c>
      <c r="H240" s="75">
        <v>30</v>
      </c>
      <c r="I240" s="22">
        <f t="shared" si="37"/>
        <v>605.93</v>
      </c>
    </row>
    <row r="241" spans="1:9" ht="10.5">
      <c r="A241" s="20">
        <v>39630</v>
      </c>
      <c r="B241" s="46" t="s">
        <v>5</v>
      </c>
      <c r="C241" s="47"/>
      <c r="D241" s="48">
        <f t="shared" si="35"/>
        <v>605.93</v>
      </c>
      <c r="E241" s="49">
        <v>1</v>
      </c>
      <c r="F241" s="22">
        <f t="shared" si="36"/>
        <v>605.93</v>
      </c>
      <c r="G241" s="75">
        <v>30</v>
      </c>
      <c r="H241" s="75">
        <v>30</v>
      </c>
      <c r="I241" s="22">
        <f t="shared" si="37"/>
        <v>605.93</v>
      </c>
    </row>
    <row r="242" spans="1:9" ht="10.5">
      <c r="A242" s="20">
        <v>39661</v>
      </c>
      <c r="B242" s="46" t="s">
        <v>5</v>
      </c>
      <c r="C242" s="47"/>
      <c r="D242" s="48">
        <f t="shared" si="35"/>
        <v>605.93</v>
      </c>
      <c r="E242" s="49">
        <v>1</v>
      </c>
      <c r="F242" s="22">
        <f t="shared" si="36"/>
        <v>605.93</v>
      </c>
      <c r="G242" s="75">
        <v>30</v>
      </c>
      <c r="H242" s="75">
        <v>30</v>
      </c>
      <c r="I242" s="22">
        <f t="shared" si="37"/>
        <v>605.93</v>
      </c>
    </row>
    <row r="243" spans="1:9" ht="10.5">
      <c r="A243" s="20">
        <v>39692</v>
      </c>
      <c r="B243" s="46" t="s">
        <v>5</v>
      </c>
      <c r="C243" s="47"/>
      <c r="D243" s="48">
        <f aca="true" t="shared" si="38" ref="D243:D249">F242</f>
        <v>605.93</v>
      </c>
      <c r="E243" s="49">
        <v>1</v>
      </c>
      <c r="F243" s="22">
        <f aca="true" t="shared" si="39" ref="F243:F249">D243*E243</f>
        <v>605.93</v>
      </c>
      <c r="G243" s="75">
        <v>30</v>
      </c>
      <c r="H243" s="75">
        <v>30</v>
      </c>
      <c r="I243" s="22">
        <f aca="true" t="shared" si="40" ref="I243:I249">F243*G243/H243</f>
        <v>605.93</v>
      </c>
    </row>
    <row r="244" spans="1:9" ht="10.5">
      <c r="A244" s="20">
        <v>39722</v>
      </c>
      <c r="B244" s="46" t="s">
        <v>5</v>
      </c>
      <c r="C244" s="47"/>
      <c r="D244" s="48">
        <f t="shared" si="38"/>
        <v>605.93</v>
      </c>
      <c r="E244" s="49">
        <v>1</v>
      </c>
      <c r="F244" s="22">
        <f t="shared" si="39"/>
        <v>605.93</v>
      </c>
      <c r="G244" s="75">
        <v>30</v>
      </c>
      <c r="H244" s="75">
        <v>30</v>
      </c>
      <c r="I244" s="22">
        <f t="shared" si="40"/>
        <v>605.93</v>
      </c>
    </row>
    <row r="245" spans="1:9" ht="10.5">
      <c r="A245" s="20">
        <v>39753</v>
      </c>
      <c r="B245" s="46" t="s">
        <v>5</v>
      </c>
      <c r="C245" s="47"/>
      <c r="D245" s="48">
        <f t="shared" si="38"/>
        <v>605.93</v>
      </c>
      <c r="E245" s="49">
        <v>1</v>
      </c>
      <c r="F245" s="22">
        <f t="shared" si="39"/>
        <v>605.93</v>
      </c>
      <c r="G245" s="75">
        <v>30</v>
      </c>
      <c r="H245" s="75">
        <v>30</v>
      </c>
      <c r="I245" s="22">
        <f t="shared" si="40"/>
        <v>605.93</v>
      </c>
    </row>
    <row r="246" spans="1:9" ht="10.5">
      <c r="A246" s="20">
        <v>39783</v>
      </c>
      <c r="B246" s="46" t="s">
        <v>5</v>
      </c>
      <c r="C246" s="47"/>
      <c r="D246" s="48">
        <f t="shared" si="38"/>
        <v>605.93</v>
      </c>
      <c r="E246" s="49">
        <v>1</v>
      </c>
      <c r="F246" s="22">
        <f t="shared" si="39"/>
        <v>605.93</v>
      </c>
      <c r="G246" s="75">
        <v>30</v>
      </c>
      <c r="H246" s="75">
        <v>30</v>
      </c>
      <c r="I246" s="22">
        <f t="shared" si="40"/>
        <v>605.93</v>
      </c>
    </row>
    <row r="247" spans="1:9" ht="10.5">
      <c r="A247" s="20" t="s">
        <v>178</v>
      </c>
      <c r="B247" s="46" t="s">
        <v>5</v>
      </c>
      <c r="C247" s="47"/>
      <c r="D247" s="48">
        <f t="shared" si="38"/>
        <v>605.93</v>
      </c>
      <c r="E247" s="49">
        <v>1</v>
      </c>
      <c r="F247" s="22">
        <f t="shared" si="39"/>
        <v>605.93</v>
      </c>
      <c r="G247" s="75">
        <v>30</v>
      </c>
      <c r="H247" s="75">
        <v>30</v>
      </c>
      <c r="I247" s="22">
        <f t="shared" si="40"/>
        <v>605.93</v>
      </c>
    </row>
    <row r="248" spans="1:9" ht="10.5">
      <c r="A248" s="20">
        <v>39814</v>
      </c>
      <c r="B248" s="46" t="s">
        <v>5</v>
      </c>
      <c r="C248" s="47"/>
      <c r="D248" s="48">
        <f t="shared" si="38"/>
        <v>605.93</v>
      </c>
      <c r="E248" s="49">
        <v>1</v>
      </c>
      <c r="F248" s="22">
        <f t="shared" si="39"/>
        <v>605.93</v>
      </c>
      <c r="G248" s="75">
        <v>30</v>
      </c>
      <c r="H248" s="75">
        <v>30</v>
      </c>
      <c r="I248" s="22">
        <f t="shared" si="40"/>
        <v>605.93</v>
      </c>
    </row>
    <row r="249" spans="1:9" ht="10.5">
      <c r="A249" s="20">
        <v>39845</v>
      </c>
      <c r="B249" s="46" t="s">
        <v>5</v>
      </c>
      <c r="C249" s="47" t="s">
        <v>195</v>
      </c>
      <c r="D249" s="48">
        <f t="shared" si="38"/>
        <v>605.93</v>
      </c>
      <c r="E249" s="49">
        <v>1.0592</v>
      </c>
      <c r="F249" s="22">
        <f t="shared" si="39"/>
        <v>641.8</v>
      </c>
      <c r="G249" s="75">
        <v>30</v>
      </c>
      <c r="H249" s="75">
        <v>30</v>
      </c>
      <c r="I249" s="22">
        <f t="shared" si="40"/>
        <v>641.8</v>
      </c>
    </row>
    <row r="250" spans="1:9" ht="10.5">
      <c r="A250" s="20">
        <v>39873</v>
      </c>
      <c r="B250" s="46" t="s">
        <v>5</v>
      </c>
      <c r="C250" s="47"/>
      <c r="D250" s="48">
        <f>F249</f>
        <v>641.8</v>
      </c>
      <c r="E250" s="49">
        <v>1</v>
      </c>
      <c r="F250" s="22">
        <f>D250*E250</f>
        <v>641.8</v>
      </c>
      <c r="G250" s="75">
        <v>30</v>
      </c>
      <c r="H250" s="75">
        <v>30</v>
      </c>
      <c r="I250" s="22">
        <f>F250*G250/H250</f>
        <v>641.8</v>
      </c>
    </row>
    <row r="251" spans="1:9" ht="10.5">
      <c r="A251" s="20">
        <v>39904</v>
      </c>
      <c r="B251" s="46" t="s">
        <v>5</v>
      </c>
      <c r="C251" s="47"/>
      <c r="D251" s="48">
        <f>F250</f>
        <v>641.8</v>
      </c>
      <c r="E251" s="49">
        <v>1</v>
      </c>
      <c r="F251" s="22">
        <f>D251*E251</f>
        <v>641.8</v>
      </c>
      <c r="G251" s="75">
        <v>30</v>
      </c>
      <c r="H251" s="75">
        <v>30</v>
      </c>
      <c r="I251" s="22">
        <f>F251*G251/H251</f>
        <v>641.8</v>
      </c>
    </row>
    <row r="252" spans="1:9" ht="10.5">
      <c r="A252" s="20">
        <v>39934</v>
      </c>
      <c r="B252" s="46" t="s">
        <v>5</v>
      </c>
      <c r="C252" s="47"/>
      <c r="D252" s="48">
        <f>F251</f>
        <v>641.8</v>
      </c>
      <c r="E252" s="49">
        <v>1</v>
      </c>
      <c r="F252" s="22">
        <f>D252*E252</f>
        <v>641.8</v>
      </c>
      <c r="G252" s="75">
        <v>30</v>
      </c>
      <c r="H252" s="75">
        <v>30</v>
      </c>
      <c r="I252" s="22">
        <f>F252*G252/H252</f>
        <v>641.8</v>
      </c>
    </row>
    <row r="253" spans="1:9" ht="10.5">
      <c r="A253" s="20">
        <v>39965</v>
      </c>
      <c r="B253" s="46" t="s">
        <v>5</v>
      </c>
      <c r="C253" s="47"/>
      <c r="D253" s="48">
        <f aca="true" t="shared" si="41" ref="D253:D261">F252</f>
        <v>641.8</v>
      </c>
      <c r="E253" s="49">
        <v>1</v>
      </c>
      <c r="F253" s="22">
        <f aca="true" t="shared" si="42" ref="F253:F261">D253*E253</f>
        <v>641.8</v>
      </c>
      <c r="G253" s="75">
        <v>30</v>
      </c>
      <c r="H253" s="75">
        <v>30</v>
      </c>
      <c r="I253" s="22">
        <f aca="true" t="shared" si="43" ref="I253:I261">F253*G253/H253</f>
        <v>641.8</v>
      </c>
    </row>
    <row r="254" spans="1:9" ht="10.5">
      <c r="A254" s="20">
        <v>39995</v>
      </c>
      <c r="B254" s="46" t="s">
        <v>5</v>
      </c>
      <c r="C254" s="47"/>
      <c r="D254" s="48">
        <f t="shared" si="41"/>
        <v>641.8</v>
      </c>
      <c r="E254" s="49">
        <v>1</v>
      </c>
      <c r="F254" s="22">
        <f t="shared" si="42"/>
        <v>641.8</v>
      </c>
      <c r="G254" s="75">
        <v>30</v>
      </c>
      <c r="H254" s="75">
        <v>30</v>
      </c>
      <c r="I254" s="22">
        <f t="shared" si="43"/>
        <v>641.8</v>
      </c>
    </row>
    <row r="255" spans="1:9" ht="10.5">
      <c r="A255" s="20">
        <v>40026</v>
      </c>
      <c r="B255" s="46" t="s">
        <v>5</v>
      </c>
      <c r="C255" s="47"/>
      <c r="D255" s="48">
        <f t="shared" si="41"/>
        <v>641.8</v>
      </c>
      <c r="E255" s="49">
        <v>1</v>
      </c>
      <c r="F255" s="22">
        <f t="shared" si="42"/>
        <v>641.8</v>
      </c>
      <c r="G255" s="75">
        <v>30</v>
      </c>
      <c r="H255" s="75">
        <v>30</v>
      </c>
      <c r="I255" s="22">
        <f t="shared" si="43"/>
        <v>641.8</v>
      </c>
    </row>
    <row r="256" spans="1:9" ht="10.5">
      <c r="A256" s="20">
        <v>40057</v>
      </c>
      <c r="B256" s="46" t="s">
        <v>5</v>
      </c>
      <c r="C256" s="47"/>
      <c r="D256" s="48">
        <f t="shared" si="41"/>
        <v>641.8</v>
      </c>
      <c r="E256" s="49">
        <v>1</v>
      </c>
      <c r="F256" s="22">
        <f t="shared" si="42"/>
        <v>641.8</v>
      </c>
      <c r="G256" s="75">
        <v>30</v>
      </c>
      <c r="H256" s="75">
        <v>30</v>
      </c>
      <c r="I256" s="22">
        <f t="shared" si="43"/>
        <v>641.8</v>
      </c>
    </row>
    <row r="257" spans="1:9" ht="10.5">
      <c r="A257" s="20">
        <v>40087</v>
      </c>
      <c r="B257" s="46" t="s">
        <v>5</v>
      </c>
      <c r="C257" s="47"/>
      <c r="D257" s="48">
        <f t="shared" si="41"/>
        <v>641.8</v>
      </c>
      <c r="E257" s="49">
        <v>1</v>
      </c>
      <c r="F257" s="22">
        <f t="shared" si="42"/>
        <v>641.8</v>
      </c>
      <c r="G257" s="75">
        <v>30</v>
      </c>
      <c r="H257" s="75">
        <v>30</v>
      </c>
      <c r="I257" s="22">
        <f t="shared" si="43"/>
        <v>641.8</v>
      </c>
    </row>
    <row r="258" spans="1:9" ht="10.5">
      <c r="A258" s="20">
        <v>40118</v>
      </c>
      <c r="B258" s="46" t="s">
        <v>5</v>
      </c>
      <c r="C258" s="47"/>
      <c r="D258" s="48">
        <f t="shared" si="41"/>
        <v>641.8</v>
      </c>
      <c r="E258" s="49">
        <v>1</v>
      </c>
      <c r="F258" s="22">
        <f t="shared" si="42"/>
        <v>641.8</v>
      </c>
      <c r="G258" s="75">
        <v>30</v>
      </c>
      <c r="H258" s="75">
        <v>30</v>
      </c>
      <c r="I258" s="22">
        <f t="shared" si="43"/>
        <v>641.8</v>
      </c>
    </row>
    <row r="259" spans="1:9" ht="10.5">
      <c r="A259" s="20">
        <v>40148</v>
      </c>
      <c r="B259" s="46" t="s">
        <v>5</v>
      </c>
      <c r="C259" s="47"/>
      <c r="D259" s="48">
        <f t="shared" si="41"/>
        <v>641.8</v>
      </c>
      <c r="E259" s="49">
        <v>1</v>
      </c>
      <c r="F259" s="22">
        <f t="shared" si="42"/>
        <v>641.8</v>
      </c>
      <c r="G259" s="75">
        <v>30</v>
      </c>
      <c r="H259" s="75">
        <v>30</v>
      </c>
      <c r="I259" s="22">
        <f t="shared" si="43"/>
        <v>641.8</v>
      </c>
    </row>
    <row r="260" spans="1:9" ht="10.5">
      <c r="A260" s="20" t="s">
        <v>189</v>
      </c>
      <c r="B260" s="46" t="s">
        <v>5</v>
      </c>
      <c r="C260" s="47"/>
      <c r="D260" s="48">
        <f t="shared" si="41"/>
        <v>641.8</v>
      </c>
      <c r="E260" s="49">
        <v>1</v>
      </c>
      <c r="F260" s="22">
        <f t="shared" si="42"/>
        <v>641.8</v>
      </c>
      <c r="G260" s="75">
        <v>30</v>
      </c>
      <c r="H260" s="75">
        <v>30</v>
      </c>
      <c r="I260" s="22">
        <f t="shared" si="43"/>
        <v>641.8</v>
      </c>
    </row>
    <row r="261" spans="1:10" ht="10.5">
      <c r="A261" s="20">
        <v>40179</v>
      </c>
      <c r="B261" s="46" t="s">
        <v>5</v>
      </c>
      <c r="C261" s="47" t="s">
        <v>191</v>
      </c>
      <c r="D261" s="48">
        <f t="shared" si="41"/>
        <v>641.8</v>
      </c>
      <c r="E261" s="49">
        <v>1.0772</v>
      </c>
      <c r="F261" s="22">
        <f t="shared" si="42"/>
        <v>691.35</v>
      </c>
      <c r="G261" s="75">
        <v>30</v>
      </c>
      <c r="H261" s="75">
        <v>30</v>
      </c>
      <c r="I261" s="22">
        <f t="shared" si="43"/>
        <v>691.35</v>
      </c>
      <c r="J261" s="16"/>
    </row>
    <row r="262" spans="1:9" ht="10.5">
      <c r="A262" s="20">
        <v>40210</v>
      </c>
      <c r="B262" s="46" t="s">
        <v>5</v>
      </c>
      <c r="C262" s="47"/>
      <c r="D262" s="48">
        <f aca="true" t="shared" si="44" ref="D262:D276">F261</f>
        <v>691.35</v>
      </c>
      <c r="E262" s="49">
        <v>1</v>
      </c>
      <c r="F262" s="22">
        <f aca="true" t="shared" si="45" ref="F262:F276">D262*E262</f>
        <v>691.35</v>
      </c>
      <c r="G262" s="75">
        <v>30</v>
      </c>
      <c r="H262" s="75">
        <v>30</v>
      </c>
      <c r="I262" s="22">
        <f aca="true" t="shared" si="46" ref="I262:I276">F262*G262/H262</f>
        <v>691.35</v>
      </c>
    </row>
    <row r="263" spans="1:9" ht="10.5">
      <c r="A263" s="20">
        <v>40238</v>
      </c>
      <c r="B263" s="46" t="s">
        <v>5</v>
      </c>
      <c r="C263" s="47"/>
      <c r="D263" s="48">
        <f t="shared" si="44"/>
        <v>691.35</v>
      </c>
      <c r="E263" s="49">
        <v>1</v>
      </c>
      <c r="F263" s="22">
        <f t="shared" si="45"/>
        <v>691.35</v>
      </c>
      <c r="G263" s="75">
        <v>30</v>
      </c>
      <c r="H263" s="75">
        <v>30</v>
      </c>
      <c r="I263" s="22">
        <f t="shared" si="46"/>
        <v>691.35</v>
      </c>
    </row>
    <row r="264" spans="1:9" ht="10.5">
      <c r="A264" s="20">
        <v>40269</v>
      </c>
      <c r="B264" s="46" t="s">
        <v>5</v>
      </c>
      <c r="C264" s="47"/>
      <c r="D264" s="48">
        <f t="shared" si="44"/>
        <v>691.35</v>
      </c>
      <c r="E264" s="49">
        <v>1</v>
      </c>
      <c r="F264" s="22">
        <f t="shared" si="45"/>
        <v>691.35</v>
      </c>
      <c r="G264" s="75">
        <v>30</v>
      </c>
      <c r="H264" s="75">
        <v>30</v>
      </c>
      <c r="I264" s="22">
        <f t="shared" si="46"/>
        <v>691.35</v>
      </c>
    </row>
    <row r="265" spans="1:9" ht="10.5">
      <c r="A265" s="20">
        <v>40299</v>
      </c>
      <c r="B265" s="46" t="s">
        <v>5</v>
      </c>
      <c r="C265" s="47"/>
      <c r="D265" s="48">
        <f t="shared" si="44"/>
        <v>691.35</v>
      </c>
      <c r="E265" s="49">
        <v>1</v>
      </c>
      <c r="F265" s="22">
        <f t="shared" si="45"/>
        <v>691.35</v>
      </c>
      <c r="G265" s="75">
        <v>30</v>
      </c>
      <c r="H265" s="75">
        <v>30</v>
      </c>
      <c r="I265" s="22">
        <f t="shared" si="46"/>
        <v>691.35</v>
      </c>
    </row>
    <row r="266" spans="1:9" ht="10.5">
      <c r="A266" s="20">
        <v>40330</v>
      </c>
      <c r="B266" s="46" t="s">
        <v>5</v>
      </c>
      <c r="C266" s="47"/>
      <c r="D266" s="48">
        <f t="shared" si="44"/>
        <v>691.35</v>
      </c>
      <c r="E266" s="49">
        <v>1</v>
      </c>
      <c r="F266" s="22">
        <f t="shared" si="45"/>
        <v>691.35</v>
      </c>
      <c r="G266" s="75">
        <v>30</v>
      </c>
      <c r="H266" s="75">
        <v>30</v>
      </c>
      <c r="I266" s="22">
        <f t="shared" si="46"/>
        <v>691.35</v>
      </c>
    </row>
    <row r="267" spans="1:9" ht="10.5">
      <c r="A267" s="20">
        <v>40360</v>
      </c>
      <c r="B267" s="46" t="s">
        <v>5</v>
      </c>
      <c r="C267" s="47"/>
      <c r="D267" s="48">
        <f t="shared" si="44"/>
        <v>691.35</v>
      </c>
      <c r="E267" s="49">
        <v>1</v>
      </c>
      <c r="F267" s="22">
        <f t="shared" si="45"/>
        <v>691.35</v>
      </c>
      <c r="G267" s="75">
        <v>30</v>
      </c>
      <c r="H267" s="75">
        <v>30</v>
      </c>
      <c r="I267" s="22">
        <f t="shared" si="46"/>
        <v>691.35</v>
      </c>
    </row>
    <row r="268" spans="1:9" ht="10.5">
      <c r="A268" s="20">
        <v>40391</v>
      </c>
      <c r="B268" s="46" t="s">
        <v>5</v>
      </c>
      <c r="C268" s="47"/>
      <c r="D268" s="48">
        <f t="shared" si="44"/>
        <v>691.35</v>
      </c>
      <c r="E268" s="49">
        <v>1</v>
      </c>
      <c r="F268" s="22">
        <f t="shared" si="45"/>
        <v>691.35</v>
      </c>
      <c r="G268" s="75">
        <v>30</v>
      </c>
      <c r="H268" s="75">
        <v>30</v>
      </c>
      <c r="I268" s="22">
        <f t="shared" si="46"/>
        <v>691.35</v>
      </c>
    </row>
    <row r="269" spans="1:9" ht="10.5">
      <c r="A269" s="20">
        <v>40422</v>
      </c>
      <c r="B269" s="46" t="s">
        <v>5</v>
      </c>
      <c r="C269" s="47"/>
      <c r="D269" s="48">
        <f t="shared" si="44"/>
        <v>691.35</v>
      </c>
      <c r="E269" s="49">
        <v>1</v>
      </c>
      <c r="F269" s="22">
        <f t="shared" si="45"/>
        <v>691.35</v>
      </c>
      <c r="G269" s="75">
        <v>30</v>
      </c>
      <c r="H269" s="75">
        <v>30</v>
      </c>
      <c r="I269" s="22">
        <f t="shared" si="46"/>
        <v>691.35</v>
      </c>
    </row>
    <row r="270" spans="1:9" ht="10.5">
      <c r="A270" s="20">
        <v>40452</v>
      </c>
      <c r="B270" s="46" t="s">
        <v>5</v>
      </c>
      <c r="C270" s="47"/>
      <c r="D270" s="48">
        <f t="shared" si="44"/>
        <v>691.35</v>
      </c>
      <c r="E270" s="49">
        <v>1</v>
      </c>
      <c r="F270" s="22">
        <f t="shared" si="45"/>
        <v>691.35</v>
      </c>
      <c r="G270" s="75">
        <v>30</v>
      </c>
      <c r="H270" s="75">
        <v>30</v>
      </c>
      <c r="I270" s="22">
        <f t="shared" si="46"/>
        <v>691.35</v>
      </c>
    </row>
    <row r="271" spans="1:9" ht="10.5">
      <c r="A271" s="20">
        <v>40483</v>
      </c>
      <c r="B271" s="46" t="s">
        <v>5</v>
      </c>
      <c r="C271" s="47"/>
      <c r="D271" s="48">
        <f t="shared" si="44"/>
        <v>691.35</v>
      </c>
      <c r="E271" s="49">
        <v>1</v>
      </c>
      <c r="F271" s="22">
        <f t="shared" si="45"/>
        <v>691.35</v>
      </c>
      <c r="G271" s="75">
        <v>30</v>
      </c>
      <c r="H271" s="75">
        <v>30</v>
      </c>
      <c r="I271" s="22">
        <f t="shared" si="46"/>
        <v>691.35</v>
      </c>
    </row>
    <row r="272" spans="1:9" ht="10.5">
      <c r="A272" s="20">
        <v>40513</v>
      </c>
      <c r="B272" s="46" t="s">
        <v>5</v>
      </c>
      <c r="C272" s="47"/>
      <c r="D272" s="48">
        <f t="shared" si="44"/>
        <v>691.35</v>
      </c>
      <c r="E272" s="49">
        <v>1</v>
      </c>
      <c r="F272" s="22">
        <f t="shared" si="45"/>
        <v>691.35</v>
      </c>
      <c r="G272" s="75">
        <v>30</v>
      </c>
      <c r="H272" s="75">
        <v>30</v>
      </c>
      <c r="I272" s="22">
        <f t="shared" si="46"/>
        <v>691.35</v>
      </c>
    </row>
    <row r="273" spans="1:9" ht="10.5">
      <c r="A273" s="20" t="s">
        <v>198</v>
      </c>
      <c r="B273" s="46" t="s">
        <v>5</v>
      </c>
      <c r="C273" s="47"/>
      <c r="D273" s="48">
        <f t="shared" si="44"/>
        <v>691.35</v>
      </c>
      <c r="E273" s="49">
        <v>1</v>
      </c>
      <c r="F273" s="22">
        <f t="shared" si="45"/>
        <v>691.35</v>
      </c>
      <c r="G273" s="75">
        <v>30</v>
      </c>
      <c r="H273" s="75">
        <v>30</v>
      </c>
      <c r="I273" s="22">
        <f t="shared" si="46"/>
        <v>691.35</v>
      </c>
    </row>
    <row r="274" spans="1:9" ht="10.5">
      <c r="A274" s="20">
        <v>40544</v>
      </c>
      <c r="B274" s="46" t="s">
        <v>5</v>
      </c>
      <c r="C274" s="47" t="s">
        <v>199</v>
      </c>
      <c r="D274" s="48">
        <f t="shared" si="44"/>
        <v>691.35</v>
      </c>
      <c r="E274" s="49">
        <v>1.0647</v>
      </c>
      <c r="F274" s="22">
        <f t="shared" si="45"/>
        <v>736.08</v>
      </c>
      <c r="G274" s="75">
        <v>30</v>
      </c>
      <c r="H274" s="75">
        <v>30</v>
      </c>
      <c r="I274" s="22">
        <f t="shared" si="46"/>
        <v>736.08</v>
      </c>
    </row>
    <row r="275" spans="1:9" ht="10.5">
      <c r="A275" s="20">
        <v>40575</v>
      </c>
      <c r="B275" s="46" t="s">
        <v>5</v>
      </c>
      <c r="C275" s="47"/>
      <c r="D275" s="48">
        <f t="shared" si="44"/>
        <v>736.08</v>
      </c>
      <c r="E275" s="49">
        <v>1</v>
      </c>
      <c r="F275" s="22">
        <f t="shared" si="45"/>
        <v>736.08</v>
      </c>
      <c r="G275" s="75">
        <v>30</v>
      </c>
      <c r="H275" s="75">
        <v>30</v>
      </c>
      <c r="I275" s="22">
        <f t="shared" si="46"/>
        <v>736.08</v>
      </c>
    </row>
    <row r="276" spans="1:9" ht="10.5">
      <c r="A276" s="20">
        <v>40603</v>
      </c>
      <c r="B276" s="46" t="s">
        <v>5</v>
      </c>
      <c r="C276" s="47"/>
      <c r="D276" s="48">
        <f t="shared" si="44"/>
        <v>736.08</v>
      </c>
      <c r="E276" s="49">
        <v>1</v>
      </c>
      <c r="F276" s="22">
        <f t="shared" si="45"/>
        <v>736.08</v>
      </c>
      <c r="G276" s="75">
        <v>30</v>
      </c>
      <c r="H276" s="75">
        <v>30</v>
      </c>
      <c r="I276" s="22">
        <f t="shared" si="46"/>
        <v>736.08</v>
      </c>
    </row>
    <row r="277" spans="1:9" ht="10.5">
      <c r="A277" s="20">
        <v>40634</v>
      </c>
      <c r="B277" s="46" t="s">
        <v>5</v>
      </c>
      <c r="C277" s="47"/>
      <c r="D277" s="48">
        <f>F276</f>
        <v>736.08</v>
      </c>
      <c r="E277" s="49">
        <v>1</v>
      </c>
      <c r="F277" s="22">
        <f>D277*E277</f>
        <v>736.08</v>
      </c>
      <c r="G277" s="75">
        <v>30</v>
      </c>
      <c r="H277" s="75">
        <v>30</v>
      </c>
      <c r="I277" s="22">
        <f>F277*G277/H277</f>
        <v>736.08</v>
      </c>
    </row>
  </sheetData>
  <sheetProtection/>
  <mergeCells count="7">
    <mergeCell ref="G17:H17"/>
    <mergeCell ref="G18:H18"/>
    <mergeCell ref="G19:H19"/>
    <mergeCell ref="G12:H12"/>
    <mergeCell ref="G14:H14"/>
    <mergeCell ref="G15:H15"/>
    <mergeCell ref="G16:H16"/>
  </mergeCells>
  <printOptions/>
  <pageMargins left="0.71" right="0.26" top="0.67" bottom="0.29" header="0.67" footer="0.05"/>
  <pageSetup horizontalDpi="120" verticalDpi="120" orientation="portrait" paperSize="9" r:id="rId1"/>
  <headerFooter alignWithMargins="0">
    <oddHeader>&amp;RAnexo: 03
Folha : 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7.7109375" style="1" customWidth="1"/>
    <col min="2" max="2" width="12.421875" style="1" customWidth="1"/>
    <col min="3" max="4" width="12.00390625" style="1" customWidth="1"/>
    <col min="5" max="5" width="11.421875" style="1" customWidth="1"/>
    <col min="6" max="6" width="7.7109375" style="1" customWidth="1"/>
    <col min="7" max="7" width="10.140625" style="1" customWidth="1"/>
    <col min="8" max="8" width="12.421875" style="1" customWidth="1"/>
    <col min="9" max="9" width="8.28125" style="1" customWidth="1"/>
    <col min="10" max="10" width="3.8515625" style="1" customWidth="1"/>
    <col min="11" max="16384" width="11.421875" style="1" customWidth="1"/>
  </cols>
  <sheetData>
    <row r="1" spans="1:8" ht="10.5">
      <c r="A1" s="133"/>
      <c r="H1" s="2"/>
    </row>
    <row r="2" spans="1:8" ht="10.5">
      <c r="A2" s="133"/>
      <c r="H2" s="2"/>
    </row>
    <row r="6" ht="10.5">
      <c r="A6" s="1" t="s">
        <v>66</v>
      </c>
    </row>
    <row r="8" spans="2:7" ht="10.5">
      <c r="B8" s="18"/>
      <c r="C8" s="18"/>
      <c r="D8" s="18"/>
      <c r="E8" s="18"/>
      <c r="F8" s="18"/>
      <c r="G8" s="18"/>
    </row>
    <row r="9" spans="1:7" ht="10.5">
      <c r="A9" s="18"/>
      <c r="B9" s="18"/>
      <c r="C9" s="18"/>
      <c r="D9" s="18"/>
      <c r="E9" s="18"/>
      <c r="F9" s="18"/>
      <c r="G9" s="18"/>
    </row>
    <row r="10" ht="10.5">
      <c r="A10" s="1" t="s">
        <v>209</v>
      </c>
    </row>
    <row r="11" ht="11.25" thickBot="1"/>
    <row r="12" spans="1:8" ht="12" thickBot="1" thickTop="1">
      <c r="A12" s="76" t="s">
        <v>0</v>
      </c>
      <c r="B12" s="77" t="s">
        <v>1</v>
      </c>
      <c r="C12" s="76" t="s">
        <v>2</v>
      </c>
      <c r="D12" s="76" t="s">
        <v>3</v>
      </c>
      <c r="E12" s="76" t="s">
        <v>59</v>
      </c>
      <c r="F12" s="19" t="s">
        <v>60</v>
      </c>
      <c r="G12" s="19" t="s">
        <v>67</v>
      </c>
      <c r="H12" s="19" t="s">
        <v>68</v>
      </c>
    </row>
    <row r="13" ht="12" thickBot="1" thickTop="1"/>
    <row r="14" spans="1:8" ht="11.25" thickTop="1">
      <c r="A14" s="78" t="s">
        <v>4</v>
      </c>
      <c r="B14" s="79" t="s">
        <v>7</v>
      </c>
      <c r="C14" s="79" t="s">
        <v>69</v>
      </c>
      <c r="D14" s="79" t="s">
        <v>69</v>
      </c>
      <c r="E14" s="79" t="s">
        <v>70</v>
      </c>
      <c r="F14" s="80" t="s">
        <v>52</v>
      </c>
      <c r="G14" s="79" t="s">
        <v>62</v>
      </c>
      <c r="H14" s="81" t="s">
        <v>70</v>
      </c>
    </row>
    <row r="15" spans="1:8" ht="10.5">
      <c r="A15" s="82"/>
      <c r="B15" s="83" t="s">
        <v>13</v>
      </c>
      <c r="C15" s="83" t="s">
        <v>71</v>
      </c>
      <c r="D15" s="83" t="s">
        <v>72</v>
      </c>
      <c r="E15" s="83" t="s">
        <v>69</v>
      </c>
      <c r="F15" s="84"/>
      <c r="G15" s="83" t="s">
        <v>73</v>
      </c>
      <c r="H15" s="85" t="s">
        <v>69</v>
      </c>
    </row>
    <row r="16" spans="1:8" ht="10.5">
      <c r="A16" s="82"/>
      <c r="B16" s="83" t="s">
        <v>74</v>
      </c>
      <c r="C16" s="83" t="s">
        <v>75</v>
      </c>
      <c r="D16" s="83" t="s">
        <v>75</v>
      </c>
      <c r="E16" s="83" t="s">
        <v>71</v>
      </c>
      <c r="F16" s="84"/>
      <c r="G16" s="83" t="s">
        <v>52</v>
      </c>
      <c r="H16" s="85" t="s">
        <v>76</v>
      </c>
    </row>
    <row r="17" spans="1:8" ht="10.5">
      <c r="A17" s="82"/>
      <c r="B17" s="83" t="s">
        <v>77</v>
      </c>
      <c r="C17" s="83" t="s">
        <v>78</v>
      </c>
      <c r="D17" s="83" t="s">
        <v>78</v>
      </c>
      <c r="E17" s="83" t="s">
        <v>79</v>
      </c>
      <c r="F17" s="84"/>
      <c r="G17" s="83"/>
      <c r="H17" s="85" t="s">
        <v>52</v>
      </c>
    </row>
    <row r="18" spans="1:8" ht="10.5">
      <c r="A18" s="82"/>
      <c r="B18" s="83" t="s">
        <v>80</v>
      </c>
      <c r="C18" s="83" t="s">
        <v>80</v>
      </c>
      <c r="D18" s="83" t="s">
        <v>81</v>
      </c>
      <c r="E18" s="86" t="str">
        <f>D19</f>
        <v>01/05/2011</v>
      </c>
      <c r="F18" s="84"/>
      <c r="G18" s="83"/>
      <c r="H18" s="85" t="s">
        <v>8</v>
      </c>
    </row>
    <row r="19" spans="1:8" ht="11.25" thickBot="1">
      <c r="A19" s="87"/>
      <c r="B19" s="88"/>
      <c r="C19" s="88"/>
      <c r="D19" s="127" t="s">
        <v>200</v>
      </c>
      <c r="E19" s="88"/>
      <c r="F19" s="88"/>
      <c r="G19" s="90" t="s">
        <v>82</v>
      </c>
      <c r="H19" s="91" t="s">
        <v>83</v>
      </c>
    </row>
    <row r="20" ht="11.25" thickTop="1"/>
    <row r="21" spans="1:9" ht="10.5">
      <c r="A21" s="20">
        <f>Reajuste!A131</f>
        <v>36526</v>
      </c>
      <c r="B21" s="92">
        <f>Reajuste!I131</f>
        <v>192.77</v>
      </c>
      <c r="C21" s="21">
        <f>'[6]Plan2'!C480</f>
        <v>21.280595</v>
      </c>
      <c r="D21" s="93">
        <f aca="true" t="shared" si="0" ref="D21:D84">D22</f>
        <v>45.130233</v>
      </c>
      <c r="E21" s="22">
        <f aca="true" t="shared" si="1" ref="E21:E48">B21/C21*D21</f>
        <v>408.81</v>
      </c>
      <c r="F21" s="94">
        <f>I169</f>
        <v>119</v>
      </c>
      <c r="G21" s="95">
        <f aca="true" t="shared" si="2" ref="G21:G48">E21*F21%</f>
        <v>486.48</v>
      </c>
      <c r="H21" s="95">
        <f aca="true" t="shared" si="3" ref="H21:H48">E21+G21</f>
        <v>895.29</v>
      </c>
      <c r="I21" s="1">
        <v>0.5</v>
      </c>
    </row>
    <row r="22" spans="1:9" ht="10.5">
      <c r="A22" s="20">
        <f>Reajuste!A132</f>
        <v>36557</v>
      </c>
      <c r="B22" s="92">
        <f>Reajuste!I132</f>
        <v>321.29</v>
      </c>
      <c r="C22" s="21">
        <f>'[6]Plan2'!C481</f>
        <v>21.410406</v>
      </c>
      <c r="D22" s="93">
        <f t="shared" si="0"/>
        <v>45.130233</v>
      </c>
      <c r="E22" s="22">
        <f t="shared" si="1"/>
        <v>677.24</v>
      </c>
      <c r="F22" s="94">
        <f>F21-0.5</f>
        <v>118.5</v>
      </c>
      <c r="G22" s="95">
        <f t="shared" si="2"/>
        <v>802.53</v>
      </c>
      <c r="H22" s="95">
        <f t="shared" si="3"/>
        <v>1479.77</v>
      </c>
      <c r="I22" s="1">
        <v>0.5</v>
      </c>
    </row>
    <row r="23" spans="1:9" ht="10.5">
      <c r="A23" s="20">
        <f>Reajuste!A133</f>
        <v>36586</v>
      </c>
      <c r="B23" s="92">
        <f>Reajuste!I133</f>
        <v>321.29</v>
      </c>
      <c r="C23" s="21">
        <f>'[6]Plan2'!C482</f>
        <v>21.421111</v>
      </c>
      <c r="D23" s="93">
        <f t="shared" si="0"/>
        <v>45.130233</v>
      </c>
      <c r="E23" s="22">
        <f t="shared" si="1"/>
        <v>676.9</v>
      </c>
      <c r="F23" s="94">
        <f aca="true" t="shared" si="4" ref="F23:F58">F22-0.5</f>
        <v>118</v>
      </c>
      <c r="G23" s="95">
        <f t="shared" si="2"/>
        <v>798.74</v>
      </c>
      <c r="H23" s="95">
        <f t="shared" si="3"/>
        <v>1475.64</v>
      </c>
      <c r="I23" s="1">
        <v>0.5</v>
      </c>
    </row>
    <row r="24" spans="1:9" ht="10.5">
      <c r="A24" s="20">
        <f>Reajuste!A134</f>
        <v>36617</v>
      </c>
      <c r="B24" s="92">
        <f>Reajuste!I134</f>
        <v>321.29</v>
      </c>
      <c r="C24" s="21">
        <f>'[6]Plan2'!C483</f>
        <v>21.448958</v>
      </c>
      <c r="D24" s="93">
        <f t="shared" si="0"/>
        <v>45.130233</v>
      </c>
      <c r="E24" s="22">
        <f t="shared" si="1"/>
        <v>676.02</v>
      </c>
      <c r="F24" s="94">
        <f t="shared" si="4"/>
        <v>117.5</v>
      </c>
      <c r="G24" s="95">
        <f t="shared" si="2"/>
        <v>794.32</v>
      </c>
      <c r="H24" s="95">
        <f t="shared" si="3"/>
        <v>1470.34</v>
      </c>
      <c r="I24" s="1">
        <v>0.5</v>
      </c>
    </row>
    <row r="25" spans="1:9" ht="10.5">
      <c r="A25" s="20">
        <f>Reajuste!A135</f>
        <v>36647</v>
      </c>
      <c r="B25" s="92">
        <f>Reajuste!I135</f>
        <v>339.96</v>
      </c>
      <c r="C25" s="21">
        <f>'[6]Plan2'!C484</f>
        <v>21.468262</v>
      </c>
      <c r="D25" s="93">
        <f t="shared" si="0"/>
        <v>45.130233</v>
      </c>
      <c r="E25" s="22">
        <f t="shared" si="1"/>
        <v>714.66</v>
      </c>
      <c r="F25" s="94">
        <f t="shared" si="4"/>
        <v>117</v>
      </c>
      <c r="G25" s="95">
        <f t="shared" si="2"/>
        <v>836.15</v>
      </c>
      <c r="H25" s="95">
        <f t="shared" si="3"/>
        <v>1550.81</v>
      </c>
      <c r="I25" s="1">
        <v>0.5</v>
      </c>
    </row>
    <row r="26" spans="1:9" ht="10.5">
      <c r="A26" s="20">
        <f>Reajuste!A136</f>
        <v>36678</v>
      </c>
      <c r="B26" s="92">
        <f>Reajuste!I136</f>
        <v>339.96</v>
      </c>
      <c r="C26" s="21">
        <f>'[6]Plan2'!C485</f>
        <v>21.457527</v>
      </c>
      <c r="D26" s="93">
        <f t="shared" si="0"/>
        <v>45.130233</v>
      </c>
      <c r="E26" s="22">
        <f t="shared" si="1"/>
        <v>715.02</v>
      </c>
      <c r="F26" s="94">
        <f t="shared" si="4"/>
        <v>116.5</v>
      </c>
      <c r="G26" s="95">
        <f t="shared" si="2"/>
        <v>833</v>
      </c>
      <c r="H26" s="95">
        <f t="shared" si="3"/>
        <v>1548.02</v>
      </c>
      <c r="I26" s="1">
        <v>0.5</v>
      </c>
    </row>
    <row r="27" spans="1:9" ht="10.5">
      <c r="A27" s="20">
        <f>Reajuste!A137</f>
        <v>36708</v>
      </c>
      <c r="B27" s="92">
        <f>Reajuste!I137</f>
        <v>339.96</v>
      </c>
      <c r="C27" s="21">
        <f>'[6]Plan2'!C486</f>
        <v>21.521899</v>
      </c>
      <c r="D27" s="93">
        <f t="shared" si="0"/>
        <v>45.130233</v>
      </c>
      <c r="E27" s="22">
        <f t="shared" si="1"/>
        <v>712.88</v>
      </c>
      <c r="F27" s="94">
        <f t="shared" si="4"/>
        <v>116</v>
      </c>
      <c r="G27" s="95">
        <f t="shared" si="2"/>
        <v>826.94</v>
      </c>
      <c r="H27" s="95">
        <f t="shared" si="3"/>
        <v>1539.82</v>
      </c>
      <c r="I27" s="1">
        <v>0.5</v>
      </c>
    </row>
    <row r="28" spans="1:9" ht="10.5">
      <c r="A28" s="20">
        <f>Reajuste!A138</f>
        <v>36739</v>
      </c>
      <c r="B28" s="92">
        <f>Reajuste!I138</f>
        <v>339.96</v>
      </c>
      <c r="C28" s="21">
        <f>'[6]Plan2'!C487</f>
        <v>21.821053</v>
      </c>
      <c r="D28" s="93">
        <f t="shared" si="0"/>
        <v>45.130233</v>
      </c>
      <c r="E28" s="22">
        <f t="shared" si="1"/>
        <v>703.1</v>
      </c>
      <c r="F28" s="94">
        <f t="shared" si="4"/>
        <v>115.5</v>
      </c>
      <c r="G28" s="95">
        <f t="shared" si="2"/>
        <v>812.08</v>
      </c>
      <c r="H28" s="95">
        <f t="shared" si="3"/>
        <v>1515.18</v>
      </c>
      <c r="I28" s="1">
        <v>0.5</v>
      </c>
    </row>
    <row r="29" spans="1:9" ht="10.5">
      <c r="A29" s="20">
        <f>Reajuste!A139</f>
        <v>36770</v>
      </c>
      <c r="B29" s="92">
        <f>Reajuste!I139</f>
        <v>339.96</v>
      </c>
      <c r="C29" s="21">
        <f>'[6]Plan2'!C488</f>
        <v>22.085087</v>
      </c>
      <c r="D29" s="93">
        <f t="shared" si="0"/>
        <v>45.130233</v>
      </c>
      <c r="E29" s="22">
        <f t="shared" si="1"/>
        <v>694.7</v>
      </c>
      <c r="F29" s="94">
        <f t="shared" si="4"/>
        <v>115</v>
      </c>
      <c r="G29" s="95">
        <f t="shared" si="2"/>
        <v>798.91</v>
      </c>
      <c r="H29" s="95">
        <f t="shared" si="3"/>
        <v>1493.61</v>
      </c>
      <c r="I29" s="1">
        <v>0.5</v>
      </c>
    </row>
    <row r="30" spans="1:9" ht="10.5">
      <c r="A30" s="20">
        <f>Reajuste!A140</f>
        <v>36800</v>
      </c>
      <c r="B30" s="92">
        <f>Reajuste!I140</f>
        <v>339.96</v>
      </c>
      <c r="C30" s="21">
        <f>'[6]Plan2'!C489</f>
        <v>22.180052</v>
      </c>
      <c r="D30" s="93">
        <f t="shared" si="0"/>
        <v>45.130233</v>
      </c>
      <c r="E30" s="22">
        <f t="shared" si="1"/>
        <v>691.72</v>
      </c>
      <c r="F30" s="94">
        <f t="shared" si="4"/>
        <v>114.5</v>
      </c>
      <c r="G30" s="95">
        <f t="shared" si="2"/>
        <v>792.02</v>
      </c>
      <c r="H30" s="95">
        <f t="shared" si="3"/>
        <v>1483.74</v>
      </c>
      <c r="I30" s="1">
        <v>0.5</v>
      </c>
    </row>
    <row r="31" spans="1:9" ht="10.5">
      <c r="A31" s="20">
        <f>Reajuste!A141</f>
        <v>36831</v>
      </c>
      <c r="B31" s="92">
        <f>Reajuste!I141</f>
        <v>339.96</v>
      </c>
      <c r="C31" s="21">
        <f>'[6]Plan2'!C490</f>
        <v>22.21554</v>
      </c>
      <c r="D31" s="93">
        <f t="shared" si="0"/>
        <v>45.130233</v>
      </c>
      <c r="E31" s="22">
        <f t="shared" si="1"/>
        <v>690.62</v>
      </c>
      <c r="F31" s="94">
        <f t="shared" si="4"/>
        <v>114</v>
      </c>
      <c r="G31" s="95">
        <f t="shared" si="2"/>
        <v>787.31</v>
      </c>
      <c r="H31" s="95">
        <f t="shared" si="3"/>
        <v>1477.93</v>
      </c>
      <c r="I31" s="1">
        <v>0.5</v>
      </c>
    </row>
    <row r="32" spans="1:9" ht="10.5">
      <c r="A32" s="20">
        <f>Reajuste!A142</f>
        <v>36861</v>
      </c>
      <c r="B32" s="92">
        <f>Reajuste!I142</f>
        <v>339.96</v>
      </c>
      <c r="C32" s="21">
        <f>'[6]Plan2'!C491</f>
        <v>22.279965</v>
      </c>
      <c r="D32" s="93">
        <f t="shared" si="0"/>
        <v>45.130233</v>
      </c>
      <c r="E32" s="22">
        <f t="shared" si="1"/>
        <v>688.62</v>
      </c>
      <c r="F32" s="94">
        <f t="shared" si="4"/>
        <v>113.5</v>
      </c>
      <c r="G32" s="95">
        <f t="shared" si="2"/>
        <v>781.58</v>
      </c>
      <c r="H32" s="95">
        <f t="shared" si="3"/>
        <v>1470.2</v>
      </c>
      <c r="I32" s="1">
        <v>0.5</v>
      </c>
    </row>
    <row r="33" spans="1:9" ht="10.5">
      <c r="A33" s="20" t="str">
        <f>Reajuste!A143</f>
        <v>13.º/00</v>
      </c>
      <c r="B33" s="92">
        <f>Reajuste!I143</f>
        <v>339.96</v>
      </c>
      <c r="C33" s="21">
        <f>'[6]Plan2'!C492</f>
        <v>22.279965</v>
      </c>
      <c r="D33" s="93">
        <f t="shared" si="0"/>
        <v>45.130233</v>
      </c>
      <c r="E33" s="22">
        <f t="shared" si="1"/>
        <v>688.62</v>
      </c>
      <c r="F33" s="94">
        <f>F32</f>
        <v>113.5</v>
      </c>
      <c r="G33" s="95">
        <f t="shared" si="2"/>
        <v>781.58</v>
      </c>
      <c r="H33" s="95">
        <f t="shared" si="3"/>
        <v>1470.2</v>
      </c>
      <c r="I33" s="1">
        <v>0</v>
      </c>
    </row>
    <row r="34" spans="1:9" ht="10.5">
      <c r="A34" s="20">
        <f>Reajuste!A144</f>
        <v>36892</v>
      </c>
      <c r="B34" s="92">
        <f>Reajuste!I144</f>
        <v>339.96</v>
      </c>
      <c r="C34" s="21">
        <f>'[6]Plan2'!C493</f>
        <v>22.402504</v>
      </c>
      <c r="D34" s="93">
        <f t="shared" si="0"/>
        <v>45.130233</v>
      </c>
      <c r="E34" s="22">
        <f t="shared" si="1"/>
        <v>684.86</v>
      </c>
      <c r="F34" s="94">
        <f t="shared" si="4"/>
        <v>113</v>
      </c>
      <c r="G34" s="95">
        <f t="shared" si="2"/>
        <v>773.89</v>
      </c>
      <c r="H34" s="95">
        <f t="shared" si="3"/>
        <v>1458.75</v>
      </c>
      <c r="I34" s="1">
        <v>0.5</v>
      </c>
    </row>
    <row r="35" spans="1:9" ht="10.5">
      <c r="A35" s="20">
        <f>Reajuste!A145</f>
        <v>36923</v>
      </c>
      <c r="B35" s="92">
        <f>Reajuste!I145</f>
        <v>339.96</v>
      </c>
      <c r="C35" s="21">
        <f>'[6]Plan2'!C494</f>
        <v>22.575003</v>
      </c>
      <c r="D35" s="93">
        <f t="shared" si="0"/>
        <v>45.130233</v>
      </c>
      <c r="E35" s="22">
        <f t="shared" si="1"/>
        <v>679.62</v>
      </c>
      <c r="F35" s="94">
        <f t="shared" si="4"/>
        <v>112.5</v>
      </c>
      <c r="G35" s="95">
        <f t="shared" si="2"/>
        <v>764.57</v>
      </c>
      <c r="H35" s="95">
        <f t="shared" si="3"/>
        <v>1444.19</v>
      </c>
      <c r="I35" s="1">
        <v>0.5</v>
      </c>
    </row>
    <row r="36" spans="1:9" ht="10.5">
      <c r="A36" s="20">
        <f>Reajuste!A146</f>
        <v>36951</v>
      </c>
      <c r="B36" s="92">
        <f>Reajuste!I146</f>
        <v>339.96</v>
      </c>
      <c r="C36" s="21">
        <f>'[6]Plan2'!C495</f>
        <v>22.68562</v>
      </c>
      <c r="D36" s="93">
        <f t="shared" si="0"/>
        <v>45.130233</v>
      </c>
      <c r="E36" s="22">
        <f t="shared" si="1"/>
        <v>676.31</v>
      </c>
      <c r="F36" s="94">
        <f t="shared" si="4"/>
        <v>112</v>
      </c>
      <c r="G36" s="95">
        <f t="shared" si="2"/>
        <v>757.47</v>
      </c>
      <c r="H36" s="95">
        <f t="shared" si="3"/>
        <v>1433.78</v>
      </c>
      <c r="I36" s="1">
        <v>0.5</v>
      </c>
    </row>
    <row r="37" spans="1:9" ht="10.5">
      <c r="A37" s="20">
        <f>Reajuste!A147</f>
        <v>36982</v>
      </c>
      <c r="B37" s="92">
        <f>Reajuste!I147</f>
        <v>339.96</v>
      </c>
      <c r="C37" s="21">
        <f>'[6]Plan2'!C496</f>
        <v>22.79451</v>
      </c>
      <c r="D37" s="93">
        <f t="shared" si="0"/>
        <v>45.130233</v>
      </c>
      <c r="E37" s="22">
        <f t="shared" si="1"/>
        <v>673.08</v>
      </c>
      <c r="F37" s="94">
        <f t="shared" si="4"/>
        <v>111.5</v>
      </c>
      <c r="G37" s="95">
        <f t="shared" si="2"/>
        <v>750.48</v>
      </c>
      <c r="H37" s="95">
        <f t="shared" si="3"/>
        <v>1423.56</v>
      </c>
      <c r="I37" s="1">
        <v>0.5</v>
      </c>
    </row>
    <row r="38" spans="1:9" ht="10.5">
      <c r="A38" s="20">
        <f>Reajuste!A148</f>
        <v>37013</v>
      </c>
      <c r="B38" s="92">
        <f>Reajuste!I148</f>
        <v>366</v>
      </c>
      <c r="C38" s="21">
        <f>'[6]Plan2'!C497</f>
        <v>22.985983</v>
      </c>
      <c r="D38" s="93">
        <f t="shared" si="0"/>
        <v>45.130233</v>
      </c>
      <c r="E38" s="22">
        <f t="shared" si="1"/>
        <v>718.6</v>
      </c>
      <c r="F38" s="94">
        <f t="shared" si="4"/>
        <v>111</v>
      </c>
      <c r="G38" s="95">
        <f t="shared" si="2"/>
        <v>797.65</v>
      </c>
      <c r="H38" s="95">
        <f t="shared" si="3"/>
        <v>1516.25</v>
      </c>
      <c r="I38" s="1">
        <v>0.5</v>
      </c>
    </row>
    <row r="39" spans="1:9" ht="10.5">
      <c r="A39" s="20">
        <f>Reajuste!A149</f>
        <v>37044</v>
      </c>
      <c r="B39" s="92">
        <f>Reajuste!I149</f>
        <v>366</v>
      </c>
      <c r="C39" s="21">
        <f>'[6]Plan2'!C498</f>
        <v>23.117003</v>
      </c>
      <c r="D39" s="93">
        <f t="shared" si="0"/>
        <v>45.130233</v>
      </c>
      <c r="E39" s="22">
        <f t="shared" si="1"/>
        <v>714.52</v>
      </c>
      <c r="F39" s="94">
        <f t="shared" si="4"/>
        <v>110.5</v>
      </c>
      <c r="G39" s="95">
        <f t="shared" si="2"/>
        <v>789.54</v>
      </c>
      <c r="H39" s="95">
        <f t="shared" si="3"/>
        <v>1504.06</v>
      </c>
      <c r="I39" s="1">
        <v>0.5</v>
      </c>
    </row>
    <row r="40" spans="1:9" ht="10.5">
      <c r="A40" s="20">
        <f>Reajuste!A150</f>
        <v>37075</v>
      </c>
      <c r="B40" s="92">
        <f>Reajuste!I150</f>
        <v>366</v>
      </c>
      <c r="C40" s="21">
        <f>'[6]Plan2'!C499</f>
        <v>23.255705</v>
      </c>
      <c r="D40" s="93">
        <f t="shared" si="0"/>
        <v>45.130233</v>
      </c>
      <c r="E40" s="22">
        <f t="shared" si="1"/>
        <v>710.26</v>
      </c>
      <c r="F40" s="94">
        <f t="shared" si="4"/>
        <v>110</v>
      </c>
      <c r="G40" s="95">
        <f t="shared" si="2"/>
        <v>781.29</v>
      </c>
      <c r="H40" s="95">
        <f t="shared" si="3"/>
        <v>1491.55</v>
      </c>
      <c r="I40" s="1">
        <v>0.5</v>
      </c>
    </row>
    <row r="41" spans="1:9" ht="10.5">
      <c r="A41" s="20">
        <f>Reajuste!A151</f>
        <v>37106</v>
      </c>
      <c r="B41" s="92">
        <f>Reajuste!I151</f>
        <v>366</v>
      </c>
      <c r="C41" s="21">
        <f>'[6]Plan2'!C500</f>
        <v>23.513843</v>
      </c>
      <c r="D41" s="93">
        <f t="shared" si="0"/>
        <v>45.130233</v>
      </c>
      <c r="E41" s="22">
        <f t="shared" si="1"/>
        <v>702.47</v>
      </c>
      <c r="F41" s="94">
        <f t="shared" si="4"/>
        <v>109.5</v>
      </c>
      <c r="G41" s="95">
        <f t="shared" si="2"/>
        <v>769.2</v>
      </c>
      <c r="H41" s="95">
        <f t="shared" si="3"/>
        <v>1471.67</v>
      </c>
      <c r="I41" s="1">
        <v>0.5</v>
      </c>
    </row>
    <row r="42" spans="1:9" ht="10.5">
      <c r="A42" s="20">
        <f>Reajuste!A152</f>
        <v>37137</v>
      </c>
      <c r="B42" s="92">
        <f>Reajuste!I152</f>
        <v>366</v>
      </c>
      <c r="C42" s="21">
        <f>'[6]Plan2'!C501</f>
        <v>23.699602</v>
      </c>
      <c r="D42" s="93">
        <f t="shared" si="0"/>
        <v>45.130233</v>
      </c>
      <c r="E42" s="22">
        <f t="shared" si="1"/>
        <v>696.96</v>
      </c>
      <c r="F42" s="94">
        <f t="shared" si="4"/>
        <v>109</v>
      </c>
      <c r="G42" s="95">
        <f t="shared" si="2"/>
        <v>759.69</v>
      </c>
      <c r="H42" s="95">
        <f t="shared" si="3"/>
        <v>1456.65</v>
      </c>
      <c r="I42" s="1">
        <v>0.5</v>
      </c>
    </row>
    <row r="43" spans="1:9" ht="10.5">
      <c r="A43" s="20">
        <f>Reajuste!A153</f>
        <v>37168</v>
      </c>
      <c r="B43" s="92">
        <f>Reajuste!I153</f>
        <v>366</v>
      </c>
      <c r="C43" s="21">
        <f>'[6]Plan2'!C502</f>
        <v>23.80388</v>
      </c>
      <c r="D43" s="93">
        <f t="shared" si="0"/>
        <v>45.130233</v>
      </c>
      <c r="E43" s="22">
        <f t="shared" si="1"/>
        <v>693.91</v>
      </c>
      <c r="F43" s="94">
        <f t="shared" si="4"/>
        <v>108.5</v>
      </c>
      <c r="G43" s="95">
        <f t="shared" si="2"/>
        <v>752.89</v>
      </c>
      <c r="H43" s="95">
        <f t="shared" si="3"/>
        <v>1446.8</v>
      </c>
      <c r="I43" s="1">
        <v>0.5</v>
      </c>
    </row>
    <row r="44" spans="1:9" ht="10.5">
      <c r="A44" s="20">
        <f>Reajuste!A154</f>
        <v>37199</v>
      </c>
      <c r="B44" s="92">
        <f>Reajuste!I154</f>
        <v>366</v>
      </c>
      <c r="C44" s="21">
        <f>'[6]Plan2'!C503</f>
        <v>24.027636</v>
      </c>
      <c r="D44" s="93">
        <f t="shared" si="0"/>
        <v>45.130233</v>
      </c>
      <c r="E44" s="22">
        <f t="shared" si="1"/>
        <v>687.44</v>
      </c>
      <c r="F44" s="94">
        <f t="shared" si="4"/>
        <v>108</v>
      </c>
      <c r="G44" s="95">
        <f t="shared" si="2"/>
        <v>742.44</v>
      </c>
      <c r="H44" s="95">
        <f t="shared" si="3"/>
        <v>1429.88</v>
      </c>
      <c r="I44" s="1">
        <v>0.5</v>
      </c>
    </row>
    <row r="45" spans="1:9" ht="10.5">
      <c r="A45" s="20">
        <f>Reajuste!A155</f>
        <v>37230</v>
      </c>
      <c r="B45" s="92">
        <f>Reajuste!I155</f>
        <v>366</v>
      </c>
      <c r="C45" s="21">
        <f>'[6]Plan2'!C504</f>
        <v>24.337592</v>
      </c>
      <c r="D45" s="93">
        <f t="shared" si="0"/>
        <v>45.130233</v>
      </c>
      <c r="E45" s="22">
        <f t="shared" si="1"/>
        <v>678.69</v>
      </c>
      <c r="F45" s="94">
        <f t="shared" si="4"/>
        <v>107.5</v>
      </c>
      <c r="G45" s="95">
        <f t="shared" si="2"/>
        <v>729.59</v>
      </c>
      <c r="H45" s="95">
        <f t="shared" si="3"/>
        <v>1408.28</v>
      </c>
      <c r="I45" s="1">
        <v>0.5</v>
      </c>
    </row>
    <row r="46" spans="1:9" ht="10.5">
      <c r="A46" s="20" t="str">
        <f>Reajuste!A156</f>
        <v>13.º/01</v>
      </c>
      <c r="B46" s="92">
        <f>Reajuste!I156</f>
        <v>366</v>
      </c>
      <c r="C46" s="21">
        <f>'[6]Plan2'!C505</f>
        <v>24.337592</v>
      </c>
      <c r="D46" s="93">
        <f t="shared" si="0"/>
        <v>45.130233</v>
      </c>
      <c r="E46" s="22">
        <f t="shared" si="1"/>
        <v>678.69</v>
      </c>
      <c r="F46" s="94">
        <f>F45</f>
        <v>107.5</v>
      </c>
      <c r="G46" s="95">
        <f t="shared" si="2"/>
        <v>729.59</v>
      </c>
      <c r="H46" s="95">
        <f t="shared" si="3"/>
        <v>1408.28</v>
      </c>
      <c r="I46" s="1">
        <v>0</v>
      </c>
    </row>
    <row r="47" spans="1:9" ht="10.5">
      <c r="A47" s="20">
        <f>Reajuste!A157</f>
        <v>37257</v>
      </c>
      <c r="B47" s="92">
        <f>Reajuste!I157</f>
        <v>366</v>
      </c>
      <c r="C47" s="21">
        <f>'[6]Plan2'!C506</f>
        <v>24.51769</v>
      </c>
      <c r="D47" s="93">
        <f t="shared" si="0"/>
        <v>45.130233</v>
      </c>
      <c r="E47" s="22">
        <f t="shared" si="1"/>
        <v>673.7</v>
      </c>
      <c r="F47" s="94">
        <f t="shared" si="4"/>
        <v>107</v>
      </c>
      <c r="G47" s="95">
        <f t="shared" si="2"/>
        <v>720.86</v>
      </c>
      <c r="H47" s="95">
        <f t="shared" si="3"/>
        <v>1394.56</v>
      </c>
      <c r="I47" s="1">
        <v>0.5</v>
      </c>
    </row>
    <row r="48" spans="1:9" ht="10.5">
      <c r="A48" s="20">
        <f>Reajuste!A158</f>
        <v>37288</v>
      </c>
      <c r="B48" s="92">
        <f>Reajuste!I158</f>
        <v>366</v>
      </c>
      <c r="C48" s="21">
        <f>'[6]Plan2'!C507</f>
        <v>24.780029</v>
      </c>
      <c r="D48" s="93">
        <f t="shared" si="0"/>
        <v>45.130233</v>
      </c>
      <c r="E48" s="22">
        <f t="shared" si="1"/>
        <v>666.57</v>
      </c>
      <c r="F48" s="94">
        <f t="shared" si="4"/>
        <v>106.5</v>
      </c>
      <c r="G48" s="95">
        <f t="shared" si="2"/>
        <v>709.9</v>
      </c>
      <c r="H48" s="95">
        <f t="shared" si="3"/>
        <v>1376.47</v>
      </c>
      <c r="I48" s="1">
        <v>0.5</v>
      </c>
    </row>
    <row r="49" spans="1:9" ht="10.5">
      <c r="A49" s="20">
        <f>Reajuste!A159</f>
        <v>37316</v>
      </c>
      <c r="B49" s="92">
        <f>Reajuste!I159</f>
        <v>366</v>
      </c>
      <c r="C49" s="21">
        <f>'[6]Plan2'!C508</f>
        <v>24.856847</v>
      </c>
      <c r="D49" s="93">
        <f t="shared" si="0"/>
        <v>45.130233</v>
      </c>
      <c r="E49" s="22">
        <f aca="true" t="shared" si="5" ref="E49:E60">B49/C49*D49</f>
        <v>664.51</v>
      </c>
      <c r="F49" s="94">
        <f t="shared" si="4"/>
        <v>106</v>
      </c>
      <c r="G49" s="95">
        <f aca="true" t="shared" si="6" ref="G49:G60">E49*F49%</f>
        <v>704.38</v>
      </c>
      <c r="H49" s="95">
        <f aca="true" t="shared" si="7" ref="H49:H60">E49+G49</f>
        <v>1368.89</v>
      </c>
      <c r="I49" s="1">
        <v>0.5</v>
      </c>
    </row>
    <row r="50" spans="1:9" ht="10.5">
      <c r="A50" s="20">
        <f>Reajuste!A160</f>
        <v>37347</v>
      </c>
      <c r="B50" s="92">
        <f>Reajuste!I160</f>
        <v>366</v>
      </c>
      <c r="C50" s="21">
        <f>'[6]Plan2'!C509</f>
        <v>25.010959</v>
      </c>
      <c r="D50" s="93">
        <f t="shared" si="0"/>
        <v>45.130233</v>
      </c>
      <c r="E50" s="22">
        <f t="shared" si="5"/>
        <v>660.42</v>
      </c>
      <c r="F50" s="94">
        <f t="shared" si="4"/>
        <v>105.5</v>
      </c>
      <c r="G50" s="95">
        <f t="shared" si="6"/>
        <v>696.74</v>
      </c>
      <c r="H50" s="95">
        <f t="shared" si="7"/>
        <v>1357.16</v>
      </c>
      <c r="I50" s="1">
        <v>0.5</v>
      </c>
    </row>
    <row r="51" spans="1:9" ht="10.5">
      <c r="A51" s="20">
        <f>Reajuste!A161</f>
        <v>37377</v>
      </c>
      <c r="B51" s="92">
        <f>Reajuste!I161</f>
        <v>366</v>
      </c>
      <c r="C51" s="21">
        <f>'[6]Plan2'!C510</f>
        <v>25.181033</v>
      </c>
      <c r="D51" s="93">
        <f t="shared" si="0"/>
        <v>45.130233</v>
      </c>
      <c r="E51" s="22">
        <f t="shared" si="5"/>
        <v>655.96</v>
      </c>
      <c r="F51" s="94">
        <f t="shared" si="4"/>
        <v>105</v>
      </c>
      <c r="G51" s="95">
        <f t="shared" si="6"/>
        <v>688.76</v>
      </c>
      <c r="H51" s="95">
        <f t="shared" si="7"/>
        <v>1344.72</v>
      </c>
      <c r="I51" s="1">
        <v>0.5</v>
      </c>
    </row>
    <row r="52" spans="1:9" ht="10.5">
      <c r="A52" s="20">
        <f>Reajuste!A162</f>
        <v>37408</v>
      </c>
      <c r="B52" s="92">
        <f>Reajuste!I162</f>
        <v>399.67</v>
      </c>
      <c r="C52" s="21">
        <f>'[6]Plan2'!C511</f>
        <v>25.203695</v>
      </c>
      <c r="D52" s="93">
        <f t="shared" si="0"/>
        <v>45.130233</v>
      </c>
      <c r="E52" s="22">
        <f t="shared" si="5"/>
        <v>715.66</v>
      </c>
      <c r="F52" s="94">
        <f t="shared" si="4"/>
        <v>104.5</v>
      </c>
      <c r="G52" s="95">
        <f t="shared" si="6"/>
        <v>747.86</v>
      </c>
      <c r="H52" s="95">
        <f t="shared" si="7"/>
        <v>1463.52</v>
      </c>
      <c r="I52" s="1">
        <v>0.5</v>
      </c>
    </row>
    <row r="53" spans="1:9" ht="10.5">
      <c r="A53" s="20">
        <f>Reajuste!A163</f>
        <v>37438</v>
      </c>
      <c r="B53" s="92">
        <f>Reajuste!I163</f>
        <v>399.67</v>
      </c>
      <c r="C53" s="21">
        <f>'[6]Plan2'!C512</f>
        <v>25.357437</v>
      </c>
      <c r="D53" s="93">
        <f t="shared" si="0"/>
        <v>45.130233</v>
      </c>
      <c r="E53" s="22">
        <f t="shared" si="5"/>
        <v>711.32</v>
      </c>
      <c r="F53" s="94">
        <f t="shared" si="4"/>
        <v>104</v>
      </c>
      <c r="G53" s="95">
        <f t="shared" si="6"/>
        <v>739.77</v>
      </c>
      <c r="H53" s="95">
        <f t="shared" si="7"/>
        <v>1451.09</v>
      </c>
      <c r="I53" s="1">
        <v>0.5</v>
      </c>
    </row>
    <row r="54" spans="1:9" ht="10.5">
      <c r="A54" s="20">
        <f>Reajuste!A164</f>
        <v>37469</v>
      </c>
      <c r="B54" s="92">
        <f>Reajuste!I164</f>
        <v>399.67</v>
      </c>
      <c r="C54" s="21">
        <f>'[6]Plan2'!C513</f>
        <v>25.649047</v>
      </c>
      <c r="D54" s="93">
        <f t="shared" si="0"/>
        <v>45.130233</v>
      </c>
      <c r="E54" s="22">
        <f t="shared" si="5"/>
        <v>703.23</v>
      </c>
      <c r="F54" s="94">
        <f t="shared" si="4"/>
        <v>103.5</v>
      </c>
      <c r="G54" s="95">
        <f t="shared" si="6"/>
        <v>727.84</v>
      </c>
      <c r="H54" s="95">
        <f t="shared" si="7"/>
        <v>1431.07</v>
      </c>
      <c r="I54" s="1">
        <v>0.5</v>
      </c>
    </row>
    <row r="55" spans="1:9" ht="10.5">
      <c r="A55" s="20">
        <f>Reajuste!A165</f>
        <v>37500</v>
      </c>
      <c r="B55" s="92">
        <f>Reajuste!I165</f>
        <v>399.67</v>
      </c>
      <c r="C55" s="21">
        <f>'[6]Plan2'!C514</f>
        <v>25.869628</v>
      </c>
      <c r="D55" s="93">
        <f t="shared" si="0"/>
        <v>45.130233</v>
      </c>
      <c r="E55" s="22">
        <f t="shared" si="5"/>
        <v>697.23</v>
      </c>
      <c r="F55" s="94">
        <f t="shared" si="4"/>
        <v>103</v>
      </c>
      <c r="G55" s="95">
        <f t="shared" si="6"/>
        <v>718.15</v>
      </c>
      <c r="H55" s="95">
        <f t="shared" si="7"/>
        <v>1415.38</v>
      </c>
      <c r="I55" s="1">
        <v>0.5</v>
      </c>
    </row>
    <row r="56" spans="1:9" ht="10.5">
      <c r="A56" s="20">
        <f>Reajuste!A166</f>
        <v>37530</v>
      </c>
      <c r="B56" s="92">
        <f>Reajuste!I166</f>
        <v>399.67</v>
      </c>
      <c r="C56" s="21">
        <f>'[6]Plan2'!C515</f>
        <v>26.084345</v>
      </c>
      <c r="D56" s="93">
        <f t="shared" si="0"/>
        <v>45.130233</v>
      </c>
      <c r="E56" s="22">
        <f t="shared" si="5"/>
        <v>691.5</v>
      </c>
      <c r="F56" s="94">
        <f t="shared" si="4"/>
        <v>102.5</v>
      </c>
      <c r="G56" s="95">
        <f t="shared" si="6"/>
        <v>708.79</v>
      </c>
      <c r="H56" s="95">
        <f t="shared" si="7"/>
        <v>1400.29</v>
      </c>
      <c r="I56" s="1">
        <v>0.5</v>
      </c>
    </row>
    <row r="57" spans="1:9" ht="10.5">
      <c r="A57" s="20">
        <f>Reajuste!A167</f>
        <v>37561</v>
      </c>
      <c r="B57" s="92">
        <f>Reajuste!I167</f>
        <v>399.67</v>
      </c>
      <c r="C57" s="21">
        <f>'[6]Plan2'!C516</f>
        <v>26.493869</v>
      </c>
      <c r="D57" s="93">
        <f t="shared" si="0"/>
        <v>45.130233</v>
      </c>
      <c r="E57" s="22">
        <f t="shared" si="5"/>
        <v>680.81</v>
      </c>
      <c r="F57" s="94">
        <f t="shared" si="4"/>
        <v>102</v>
      </c>
      <c r="G57" s="95">
        <f t="shared" si="6"/>
        <v>694.43</v>
      </c>
      <c r="H57" s="95">
        <f t="shared" si="7"/>
        <v>1375.24</v>
      </c>
      <c r="I57" s="1">
        <v>0.5</v>
      </c>
    </row>
    <row r="58" spans="1:9" ht="10.5">
      <c r="A58" s="20">
        <f>Reajuste!A168</f>
        <v>37591</v>
      </c>
      <c r="B58" s="92">
        <f>Reajuste!I168</f>
        <v>399.67</v>
      </c>
      <c r="C58" s="21">
        <f>'[6]Plan2'!C517</f>
        <v>27.392011</v>
      </c>
      <c r="D58" s="93">
        <f t="shared" si="0"/>
        <v>45.130233</v>
      </c>
      <c r="E58" s="22">
        <f t="shared" si="5"/>
        <v>658.48</v>
      </c>
      <c r="F58" s="94">
        <f t="shared" si="4"/>
        <v>101.5</v>
      </c>
      <c r="G58" s="95">
        <f t="shared" si="6"/>
        <v>668.36</v>
      </c>
      <c r="H58" s="95">
        <f t="shared" si="7"/>
        <v>1326.84</v>
      </c>
      <c r="I58" s="1">
        <v>0.5</v>
      </c>
    </row>
    <row r="59" spans="1:9" ht="10.5">
      <c r="A59" s="20" t="str">
        <f>Reajuste!A169</f>
        <v>13.º/02</v>
      </c>
      <c r="B59" s="92">
        <f>Reajuste!I169</f>
        <v>399.67</v>
      </c>
      <c r="C59" s="21">
        <f>'[6]Plan2'!C518</f>
        <v>27.392011</v>
      </c>
      <c r="D59" s="93">
        <f t="shared" si="0"/>
        <v>45.130233</v>
      </c>
      <c r="E59" s="22">
        <f t="shared" si="5"/>
        <v>658.48</v>
      </c>
      <c r="F59" s="94">
        <f>F58</f>
        <v>101.5</v>
      </c>
      <c r="G59" s="95">
        <f t="shared" si="6"/>
        <v>668.36</v>
      </c>
      <c r="H59" s="95">
        <f t="shared" si="7"/>
        <v>1326.84</v>
      </c>
      <c r="I59" s="1">
        <v>0</v>
      </c>
    </row>
    <row r="60" spans="1:9" ht="10.5">
      <c r="A60" s="20">
        <f>Reajuste!A170</f>
        <v>37622</v>
      </c>
      <c r="B60" s="92">
        <f>Reajuste!I170</f>
        <v>399.67</v>
      </c>
      <c r="C60" s="21">
        <f>'[6]Plan2'!C519</f>
        <v>28.131595</v>
      </c>
      <c r="D60" s="93">
        <f t="shared" si="0"/>
        <v>45.130233</v>
      </c>
      <c r="E60" s="22">
        <f t="shared" si="5"/>
        <v>641.17</v>
      </c>
      <c r="F60" s="94">
        <f>F59-1</f>
        <v>100.5</v>
      </c>
      <c r="G60" s="95">
        <f t="shared" si="6"/>
        <v>644.38</v>
      </c>
      <c r="H60" s="95">
        <f t="shared" si="7"/>
        <v>1285.55</v>
      </c>
      <c r="I60" s="1">
        <v>1</v>
      </c>
    </row>
    <row r="61" spans="1:9" ht="10.5">
      <c r="A61" s="20">
        <f>Reajuste!A171</f>
        <v>37653</v>
      </c>
      <c r="B61" s="92">
        <f>Reajuste!I171</f>
        <v>399.67</v>
      </c>
      <c r="C61" s="21">
        <f>'[6]Plan2'!C520</f>
        <v>28.826445</v>
      </c>
      <c r="D61" s="93">
        <f t="shared" si="0"/>
        <v>45.130233</v>
      </c>
      <c r="E61" s="22">
        <f aca="true" t="shared" si="8" ref="E61:E74">B61/C61*D61</f>
        <v>625.72</v>
      </c>
      <c r="F61" s="94">
        <f aca="true" t="shared" si="9" ref="F61:F123">F60-1</f>
        <v>99.5</v>
      </c>
      <c r="G61" s="95">
        <f aca="true" t="shared" si="10" ref="G61:G74">E61*F61%</f>
        <v>622.59</v>
      </c>
      <c r="H61" s="95">
        <f aca="true" t="shared" si="11" ref="H61:H74">E61+G61</f>
        <v>1248.31</v>
      </c>
      <c r="I61" s="1">
        <v>1</v>
      </c>
    </row>
    <row r="62" spans="1:9" ht="10.5">
      <c r="A62" s="20">
        <f>Reajuste!A172</f>
        <v>37681</v>
      </c>
      <c r="B62" s="92">
        <f>Reajuste!I172</f>
        <v>399.67</v>
      </c>
      <c r="C62" s="21">
        <f>'[6]Plan2'!C521</f>
        <v>29.247311</v>
      </c>
      <c r="D62" s="93">
        <f t="shared" si="0"/>
        <v>45.130233</v>
      </c>
      <c r="E62" s="22">
        <f t="shared" si="8"/>
        <v>616.71</v>
      </c>
      <c r="F62" s="94">
        <f t="shared" si="9"/>
        <v>98.5</v>
      </c>
      <c r="G62" s="95">
        <f t="shared" si="10"/>
        <v>607.46</v>
      </c>
      <c r="H62" s="95">
        <f t="shared" si="11"/>
        <v>1224.17</v>
      </c>
      <c r="I62" s="1">
        <v>1</v>
      </c>
    </row>
    <row r="63" spans="1:9" ht="10.5">
      <c r="A63" s="20">
        <f>Reajuste!A173</f>
        <v>37712</v>
      </c>
      <c r="B63" s="92">
        <f>Reajuste!I173</f>
        <v>399.67</v>
      </c>
      <c r="C63" s="21">
        <f>'[6]Plan2'!C522</f>
        <v>29.647999</v>
      </c>
      <c r="D63" s="93">
        <f t="shared" si="0"/>
        <v>45.130233</v>
      </c>
      <c r="E63" s="22">
        <f t="shared" si="8"/>
        <v>608.38</v>
      </c>
      <c r="F63" s="94">
        <f t="shared" si="9"/>
        <v>97.5</v>
      </c>
      <c r="G63" s="95">
        <f t="shared" si="10"/>
        <v>593.17</v>
      </c>
      <c r="H63" s="95">
        <f t="shared" si="11"/>
        <v>1201.55</v>
      </c>
      <c r="I63" s="1">
        <v>1</v>
      </c>
    </row>
    <row r="64" spans="1:9" ht="10.5">
      <c r="A64" s="20">
        <f>Reajuste!A174</f>
        <v>37742</v>
      </c>
      <c r="B64" s="92">
        <f>Reajuste!I174</f>
        <v>399.67</v>
      </c>
      <c r="C64" s="21">
        <f>'[6]Plan2'!C523</f>
        <v>30.057141</v>
      </c>
      <c r="D64" s="93">
        <f t="shared" si="0"/>
        <v>45.130233</v>
      </c>
      <c r="E64" s="22">
        <f t="shared" si="8"/>
        <v>600.1</v>
      </c>
      <c r="F64" s="94">
        <f t="shared" si="9"/>
        <v>96.5</v>
      </c>
      <c r="G64" s="95">
        <f t="shared" si="10"/>
        <v>579.1</v>
      </c>
      <c r="H64" s="95">
        <f t="shared" si="11"/>
        <v>1179.2</v>
      </c>
      <c r="I64" s="1">
        <v>1</v>
      </c>
    </row>
    <row r="65" spans="1:9" ht="10.5">
      <c r="A65" s="20">
        <f>Reajuste!A175</f>
        <v>37773</v>
      </c>
      <c r="B65" s="92">
        <f>Reajuste!I175</f>
        <v>478.44</v>
      </c>
      <c r="C65" s="21">
        <f>'[6]Plan2'!C524</f>
        <v>30.354706</v>
      </c>
      <c r="D65" s="93">
        <f t="shared" si="0"/>
        <v>45.130233</v>
      </c>
      <c r="E65" s="22">
        <f t="shared" si="8"/>
        <v>711.33</v>
      </c>
      <c r="F65" s="94">
        <f t="shared" si="9"/>
        <v>95.5</v>
      </c>
      <c r="G65" s="95">
        <f t="shared" si="10"/>
        <v>679.32</v>
      </c>
      <c r="H65" s="95">
        <f t="shared" si="11"/>
        <v>1390.65</v>
      </c>
      <c r="I65" s="1">
        <v>1</v>
      </c>
    </row>
    <row r="66" spans="1:9" ht="10.5">
      <c r="A66" s="20">
        <f>Reajuste!A176</f>
        <v>37803</v>
      </c>
      <c r="B66" s="92">
        <f>Reajuste!I176</f>
        <v>478.44</v>
      </c>
      <c r="C66" s="21">
        <f>'[6]Plan2'!C525</f>
        <v>30.336493</v>
      </c>
      <c r="D66" s="93">
        <f t="shared" si="0"/>
        <v>45.130233</v>
      </c>
      <c r="E66" s="22">
        <f t="shared" si="8"/>
        <v>711.75</v>
      </c>
      <c r="F66" s="94">
        <f t="shared" si="9"/>
        <v>94.5</v>
      </c>
      <c r="G66" s="95">
        <f t="shared" si="10"/>
        <v>672.6</v>
      </c>
      <c r="H66" s="95">
        <f t="shared" si="11"/>
        <v>1384.35</v>
      </c>
      <c r="I66" s="1">
        <v>1</v>
      </c>
    </row>
    <row r="67" spans="1:9" ht="10.5">
      <c r="A67" s="20">
        <f>Reajuste!A177</f>
        <v>37834</v>
      </c>
      <c r="B67" s="92">
        <f>Reajuste!I177</f>
        <v>478.44</v>
      </c>
      <c r="C67" s="21">
        <f>'[6]Plan2'!C526</f>
        <v>30.348627</v>
      </c>
      <c r="D67" s="93">
        <f t="shared" si="0"/>
        <v>45.130233</v>
      </c>
      <c r="E67" s="22">
        <f t="shared" si="8"/>
        <v>711.47</v>
      </c>
      <c r="F67" s="94">
        <f t="shared" si="9"/>
        <v>93.5</v>
      </c>
      <c r="G67" s="95">
        <f t="shared" si="10"/>
        <v>665.22</v>
      </c>
      <c r="H67" s="95">
        <f t="shared" si="11"/>
        <v>1376.69</v>
      </c>
      <c r="I67" s="1">
        <v>1</v>
      </c>
    </row>
    <row r="68" spans="1:9" ht="10.5">
      <c r="A68" s="20">
        <f>Reajuste!A178</f>
        <v>37865</v>
      </c>
      <c r="B68" s="92">
        <f>Reajuste!I178</f>
        <v>478.44</v>
      </c>
      <c r="C68" s="21">
        <f>'[6]Plan2'!C527</f>
        <v>30.403254</v>
      </c>
      <c r="D68" s="93">
        <f t="shared" si="0"/>
        <v>45.130233</v>
      </c>
      <c r="E68" s="22">
        <f t="shared" si="8"/>
        <v>710.19</v>
      </c>
      <c r="F68" s="94">
        <f t="shared" si="9"/>
        <v>92.5</v>
      </c>
      <c r="G68" s="95">
        <f t="shared" si="10"/>
        <v>656.93</v>
      </c>
      <c r="H68" s="95">
        <f t="shared" si="11"/>
        <v>1367.12</v>
      </c>
      <c r="I68" s="1">
        <v>1</v>
      </c>
    </row>
    <row r="69" spans="1:9" ht="10.5">
      <c r="A69" s="20">
        <f>Reajuste!A179</f>
        <v>37895</v>
      </c>
      <c r="B69" s="92">
        <f>Reajuste!I179</f>
        <v>478.44</v>
      </c>
      <c r="C69" s="21">
        <f>'[6]Plan2'!C528</f>
        <v>30.65256</v>
      </c>
      <c r="D69" s="93">
        <f t="shared" si="0"/>
        <v>45.130233</v>
      </c>
      <c r="E69" s="22">
        <f t="shared" si="8"/>
        <v>704.41</v>
      </c>
      <c r="F69" s="94">
        <f t="shared" si="9"/>
        <v>91.5</v>
      </c>
      <c r="G69" s="95">
        <f t="shared" si="10"/>
        <v>644.54</v>
      </c>
      <c r="H69" s="95">
        <f t="shared" si="11"/>
        <v>1348.95</v>
      </c>
      <c r="I69" s="1">
        <v>1</v>
      </c>
    </row>
    <row r="70" spans="1:9" ht="10.5">
      <c r="A70" s="20">
        <f>Reajuste!A180</f>
        <v>37926</v>
      </c>
      <c r="B70" s="92">
        <f>Reajuste!I180</f>
        <v>478.44</v>
      </c>
      <c r="C70" s="21">
        <f>'[6]Plan2'!C529</f>
        <v>30.772104</v>
      </c>
      <c r="D70" s="93">
        <f t="shared" si="0"/>
        <v>45.130233</v>
      </c>
      <c r="E70" s="22">
        <f t="shared" si="8"/>
        <v>701.68</v>
      </c>
      <c r="F70" s="94">
        <f t="shared" si="9"/>
        <v>90.5</v>
      </c>
      <c r="G70" s="95">
        <f t="shared" si="10"/>
        <v>635.02</v>
      </c>
      <c r="H70" s="95">
        <f t="shared" si="11"/>
        <v>1336.7</v>
      </c>
      <c r="I70" s="1">
        <v>1</v>
      </c>
    </row>
    <row r="71" spans="1:9" ht="10.5">
      <c r="A71" s="20">
        <f>Reajuste!A181</f>
        <v>37956</v>
      </c>
      <c r="B71" s="92">
        <f>Reajuste!I181</f>
        <v>478.44</v>
      </c>
      <c r="C71" s="21">
        <f>'[6]Plan2'!C530</f>
        <v>30.88596</v>
      </c>
      <c r="D71" s="93">
        <f t="shared" si="0"/>
        <v>45.130233</v>
      </c>
      <c r="E71" s="22">
        <f t="shared" si="8"/>
        <v>699.09</v>
      </c>
      <c r="F71" s="94">
        <f t="shared" si="9"/>
        <v>89.5</v>
      </c>
      <c r="G71" s="95">
        <f t="shared" si="10"/>
        <v>625.69</v>
      </c>
      <c r="H71" s="95">
        <f t="shared" si="11"/>
        <v>1324.78</v>
      </c>
      <c r="I71" s="1">
        <v>1</v>
      </c>
    </row>
    <row r="72" spans="1:9" ht="10.5">
      <c r="A72" s="20" t="str">
        <f>Reajuste!A182</f>
        <v>13º/03</v>
      </c>
      <c r="B72" s="92">
        <f>Reajuste!I182</f>
        <v>478.44</v>
      </c>
      <c r="C72" s="21">
        <f>'[6]Plan2'!C531</f>
        <v>30.88596</v>
      </c>
      <c r="D72" s="93">
        <f t="shared" si="0"/>
        <v>45.130233</v>
      </c>
      <c r="E72" s="22">
        <f t="shared" si="8"/>
        <v>699.09</v>
      </c>
      <c r="F72" s="94">
        <f>F71</f>
        <v>89.5</v>
      </c>
      <c r="G72" s="95">
        <f t="shared" si="10"/>
        <v>625.69</v>
      </c>
      <c r="H72" s="95">
        <f t="shared" si="11"/>
        <v>1324.78</v>
      </c>
      <c r="I72" s="1">
        <v>0</v>
      </c>
    </row>
    <row r="73" spans="1:9" ht="10.5">
      <c r="A73" s="20">
        <f>Reajuste!A183</f>
        <v>37987</v>
      </c>
      <c r="B73" s="92">
        <f>Reajuste!I183</f>
        <v>478.44</v>
      </c>
      <c r="C73" s="21">
        <f>'[6]Plan2'!C532</f>
        <v>31.052744</v>
      </c>
      <c r="D73" s="93">
        <f t="shared" si="0"/>
        <v>45.130233</v>
      </c>
      <c r="E73" s="22">
        <f t="shared" si="8"/>
        <v>695.34</v>
      </c>
      <c r="F73" s="94">
        <f t="shared" si="9"/>
        <v>88.5</v>
      </c>
      <c r="G73" s="95">
        <f t="shared" si="10"/>
        <v>615.38</v>
      </c>
      <c r="H73" s="95">
        <f t="shared" si="11"/>
        <v>1310.72</v>
      </c>
      <c r="I73" s="1">
        <v>1</v>
      </c>
    </row>
    <row r="74" spans="1:9" ht="10.5">
      <c r="A74" s="20">
        <f>Reajuste!A184</f>
        <v>38018</v>
      </c>
      <c r="B74" s="92">
        <f>Reajuste!I184</f>
        <v>478.44</v>
      </c>
      <c r="C74" s="21">
        <f>'[6]Plan2'!C533</f>
        <v>31.310481</v>
      </c>
      <c r="D74" s="93">
        <f t="shared" si="0"/>
        <v>45.130233</v>
      </c>
      <c r="E74" s="22">
        <f t="shared" si="8"/>
        <v>689.61</v>
      </c>
      <c r="F74" s="94">
        <f t="shared" si="9"/>
        <v>87.5</v>
      </c>
      <c r="G74" s="95">
        <f t="shared" si="10"/>
        <v>603.41</v>
      </c>
      <c r="H74" s="95">
        <f t="shared" si="11"/>
        <v>1293.02</v>
      </c>
      <c r="I74" s="1">
        <v>1</v>
      </c>
    </row>
    <row r="75" spans="1:9" ht="10.5">
      <c r="A75" s="20">
        <f>Reajuste!A185</f>
        <v>38047</v>
      </c>
      <c r="B75" s="92">
        <f>Reajuste!I185</f>
        <v>478.44</v>
      </c>
      <c r="C75" s="21">
        <f>'[6]Plan2'!C534</f>
        <v>31.432591</v>
      </c>
      <c r="D75" s="93">
        <f t="shared" si="0"/>
        <v>45.130233</v>
      </c>
      <c r="E75" s="22">
        <f>B75/C75*D75</f>
        <v>686.93</v>
      </c>
      <c r="F75" s="94">
        <f t="shared" si="9"/>
        <v>86.5</v>
      </c>
      <c r="G75" s="95">
        <f>E75*F75%</f>
        <v>594.19</v>
      </c>
      <c r="H75" s="95">
        <f>E75+G75</f>
        <v>1281.12</v>
      </c>
      <c r="I75" s="1">
        <v>1</v>
      </c>
    </row>
    <row r="76" spans="1:9" ht="10.5">
      <c r="A76" s="20">
        <f>Reajuste!A186</f>
        <v>38078</v>
      </c>
      <c r="B76" s="92">
        <f>Reajuste!I186</f>
        <v>478.44</v>
      </c>
      <c r="C76" s="21">
        <f>'[6]Plan2'!C535</f>
        <v>31.611756</v>
      </c>
      <c r="D76" s="93">
        <f t="shared" si="0"/>
        <v>45.130233</v>
      </c>
      <c r="E76" s="22">
        <f>B76/C76*D76</f>
        <v>683.04</v>
      </c>
      <c r="F76" s="94">
        <f t="shared" si="9"/>
        <v>85.5</v>
      </c>
      <c r="G76" s="95">
        <f>E76*F76%</f>
        <v>584</v>
      </c>
      <c r="H76" s="95">
        <f>E76+G76</f>
        <v>1267.04</v>
      </c>
      <c r="I76" s="1">
        <v>1</v>
      </c>
    </row>
    <row r="77" spans="1:9" ht="10.5">
      <c r="A77" s="20">
        <f>Reajuste!A187</f>
        <v>38108</v>
      </c>
      <c r="B77" s="92">
        <f>Reajuste!I187</f>
        <v>478.44</v>
      </c>
      <c r="C77" s="21">
        <f>'[6]Plan2'!C536</f>
        <v>31.741364</v>
      </c>
      <c r="D77" s="93">
        <f t="shared" si="0"/>
        <v>45.130233</v>
      </c>
      <c r="E77" s="22">
        <f>B77/C77*D77</f>
        <v>680.25</v>
      </c>
      <c r="F77" s="94">
        <f t="shared" si="9"/>
        <v>84.5</v>
      </c>
      <c r="G77" s="95">
        <f>E77*F77%</f>
        <v>574.81</v>
      </c>
      <c r="H77" s="95">
        <f>E77+G77</f>
        <v>1255.06</v>
      </c>
      <c r="I77" s="1">
        <v>1</v>
      </c>
    </row>
    <row r="78" spans="1:9" ht="10.5">
      <c r="A78" s="20">
        <f>Reajuste!A188</f>
        <v>38139</v>
      </c>
      <c r="B78" s="92">
        <f>Reajuste!I188</f>
        <v>500.11</v>
      </c>
      <c r="C78" s="21">
        <f>'[6]Plan2'!C537</f>
        <v>31.868329</v>
      </c>
      <c r="D78" s="93">
        <f t="shared" si="0"/>
        <v>45.130233</v>
      </c>
      <c r="E78" s="22">
        <f>B78/C78*D78</f>
        <v>708.23</v>
      </c>
      <c r="F78" s="94">
        <f t="shared" si="9"/>
        <v>83.5</v>
      </c>
      <c r="G78" s="95">
        <f>E78*F78%</f>
        <v>591.37</v>
      </c>
      <c r="H78" s="95">
        <f>E78+G78</f>
        <v>1299.6</v>
      </c>
      <c r="I78" s="1">
        <v>1</v>
      </c>
    </row>
    <row r="79" spans="1:9" ht="10.5">
      <c r="A79" s="20">
        <f>Reajuste!A189</f>
        <v>38169</v>
      </c>
      <c r="B79" s="92">
        <f>Reajuste!I189</f>
        <v>500.11</v>
      </c>
      <c r="C79" s="21">
        <f>'[6]Plan2'!C538</f>
        <v>32.02767</v>
      </c>
      <c r="D79" s="93">
        <f t="shared" si="0"/>
        <v>45.130233</v>
      </c>
      <c r="E79" s="22">
        <f aca="true" t="shared" si="12" ref="E79:E86">B79/C79*D79</f>
        <v>704.71</v>
      </c>
      <c r="F79" s="94">
        <f t="shared" si="9"/>
        <v>82.5</v>
      </c>
      <c r="G79" s="95">
        <f aca="true" t="shared" si="13" ref="G79:G86">E79*F79%</f>
        <v>581.39</v>
      </c>
      <c r="H79" s="95">
        <f aca="true" t="shared" si="14" ref="H79:H86">E79+G79</f>
        <v>1286.1</v>
      </c>
      <c r="I79" s="1">
        <v>1</v>
      </c>
    </row>
    <row r="80" spans="1:9" ht="10.5">
      <c r="A80" s="20">
        <f>Reajuste!A190</f>
        <v>38200</v>
      </c>
      <c r="B80" s="92">
        <f>Reajuste!I190</f>
        <v>500.11</v>
      </c>
      <c r="C80" s="21">
        <f>'[6]Plan2'!C539</f>
        <v>32.261471</v>
      </c>
      <c r="D80" s="93">
        <f t="shared" si="0"/>
        <v>45.130233</v>
      </c>
      <c r="E80" s="22">
        <f t="shared" si="12"/>
        <v>699.6</v>
      </c>
      <c r="F80" s="94">
        <f t="shared" si="9"/>
        <v>81.5</v>
      </c>
      <c r="G80" s="95">
        <f t="shared" si="13"/>
        <v>570.17</v>
      </c>
      <c r="H80" s="95">
        <f t="shared" si="14"/>
        <v>1269.77</v>
      </c>
      <c r="I80" s="1">
        <v>1</v>
      </c>
    </row>
    <row r="81" spans="1:9" ht="10.5">
      <c r="A81" s="20">
        <f>Reajuste!A191</f>
        <v>38231</v>
      </c>
      <c r="B81" s="92">
        <f>Reajuste!I191</f>
        <v>500.11</v>
      </c>
      <c r="C81" s="21">
        <f>'[6]Plan2'!C540</f>
        <v>32.422778</v>
      </c>
      <c r="D81" s="93">
        <f t="shared" si="0"/>
        <v>45.130233</v>
      </c>
      <c r="E81" s="22">
        <f t="shared" si="12"/>
        <v>696.12</v>
      </c>
      <c r="F81" s="94">
        <f t="shared" si="9"/>
        <v>80.5</v>
      </c>
      <c r="G81" s="95">
        <f t="shared" si="13"/>
        <v>560.38</v>
      </c>
      <c r="H81" s="95">
        <f t="shared" si="14"/>
        <v>1256.5</v>
      </c>
      <c r="I81" s="1">
        <v>1</v>
      </c>
    </row>
    <row r="82" spans="1:9" ht="10.5">
      <c r="A82" s="20">
        <f>Reajuste!A192</f>
        <v>38261</v>
      </c>
      <c r="B82" s="92">
        <f>Reajuste!I192</f>
        <v>500.11</v>
      </c>
      <c r="C82" s="21">
        <f>'[6]Plan2'!C541</f>
        <v>32.477896</v>
      </c>
      <c r="D82" s="93">
        <f t="shared" si="0"/>
        <v>45.130233</v>
      </c>
      <c r="E82" s="22">
        <f t="shared" si="12"/>
        <v>694.94</v>
      </c>
      <c r="F82" s="94">
        <f t="shared" si="9"/>
        <v>79.5</v>
      </c>
      <c r="G82" s="95">
        <f t="shared" si="13"/>
        <v>552.48</v>
      </c>
      <c r="H82" s="95">
        <f t="shared" si="14"/>
        <v>1247.42</v>
      </c>
      <c r="I82" s="1">
        <v>1</v>
      </c>
    </row>
    <row r="83" spans="1:9" ht="10.5">
      <c r="A83" s="20">
        <f>Reajuste!A193</f>
        <v>38292</v>
      </c>
      <c r="B83" s="92">
        <f>Reajuste!I193</f>
        <v>500.11</v>
      </c>
      <c r="C83" s="21">
        <f>'[6]Plan2'!C542</f>
        <v>32.533108</v>
      </c>
      <c r="D83" s="93">
        <f t="shared" si="0"/>
        <v>45.130233</v>
      </c>
      <c r="E83" s="22">
        <f t="shared" si="12"/>
        <v>693.76</v>
      </c>
      <c r="F83" s="94">
        <f t="shared" si="9"/>
        <v>78.5</v>
      </c>
      <c r="G83" s="95">
        <f t="shared" si="13"/>
        <v>544.6</v>
      </c>
      <c r="H83" s="95">
        <f t="shared" si="14"/>
        <v>1238.36</v>
      </c>
      <c r="I83" s="1">
        <v>1</v>
      </c>
    </row>
    <row r="84" spans="1:9" ht="10.5">
      <c r="A84" s="20">
        <f>Reajuste!A194</f>
        <v>38322</v>
      </c>
      <c r="B84" s="92">
        <f>Reajuste!I194</f>
        <v>500.11</v>
      </c>
      <c r="C84" s="21">
        <f>'[6]Plan2'!C543</f>
        <v>32.676253</v>
      </c>
      <c r="D84" s="93">
        <f t="shared" si="0"/>
        <v>45.130233</v>
      </c>
      <c r="E84" s="22">
        <f t="shared" si="12"/>
        <v>690.72</v>
      </c>
      <c r="F84" s="94">
        <f t="shared" si="9"/>
        <v>77.5</v>
      </c>
      <c r="G84" s="95">
        <f t="shared" si="13"/>
        <v>535.31</v>
      </c>
      <c r="H84" s="95">
        <f t="shared" si="14"/>
        <v>1226.03</v>
      </c>
      <c r="I84" s="1">
        <v>1</v>
      </c>
    </row>
    <row r="85" spans="1:9" ht="10.5">
      <c r="A85" s="20" t="str">
        <f>Reajuste!A195</f>
        <v>13.º/04</v>
      </c>
      <c r="B85" s="92">
        <f>Reajuste!I195</f>
        <v>500.11</v>
      </c>
      <c r="C85" s="21">
        <f>'[6]Plan2'!C544</f>
        <v>32.676253</v>
      </c>
      <c r="D85" s="93">
        <f aca="true" t="shared" si="15" ref="D85:D148">D86</f>
        <v>45.130233</v>
      </c>
      <c r="E85" s="22">
        <f t="shared" si="12"/>
        <v>690.72</v>
      </c>
      <c r="F85" s="94">
        <f>F84</f>
        <v>77.5</v>
      </c>
      <c r="G85" s="95">
        <f t="shared" si="13"/>
        <v>535.31</v>
      </c>
      <c r="H85" s="95">
        <f t="shared" si="14"/>
        <v>1226.03</v>
      </c>
      <c r="I85" s="1">
        <v>0</v>
      </c>
    </row>
    <row r="86" spans="1:9" ht="10.5">
      <c r="A86" s="20">
        <f>Reajuste!A196</f>
        <v>38353</v>
      </c>
      <c r="B86" s="92">
        <f>Reajuste!I196</f>
        <v>500.11</v>
      </c>
      <c r="C86" s="21">
        <f>'[6]Plan2'!C545</f>
        <v>32.957268</v>
      </c>
      <c r="D86" s="93">
        <f t="shared" si="15"/>
        <v>45.130233</v>
      </c>
      <c r="E86" s="22">
        <f t="shared" si="12"/>
        <v>684.83</v>
      </c>
      <c r="F86" s="94">
        <f t="shared" si="9"/>
        <v>76.5</v>
      </c>
      <c r="G86" s="95">
        <f t="shared" si="13"/>
        <v>523.89</v>
      </c>
      <c r="H86" s="95">
        <f t="shared" si="14"/>
        <v>1208.72</v>
      </c>
      <c r="I86" s="1">
        <v>1</v>
      </c>
    </row>
    <row r="87" spans="1:9" ht="10.5">
      <c r="A87" s="20">
        <f>Reajuste!A197</f>
        <v>38384</v>
      </c>
      <c r="B87" s="92">
        <f>Reajuste!I197</f>
        <v>500.11</v>
      </c>
      <c r="C87" s="21">
        <f>'[6]Plan2'!C546</f>
        <v>33.145124</v>
      </c>
      <c r="D87" s="93">
        <f t="shared" si="15"/>
        <v>45.130233</v>
      </c>
      <c r="E87" s="22">
        <f>B87/C87*D87</f>
        <v>680.95</v>
      </c>
      <c r="F87" s="94">
        <f t="shared" si="9"/>
        <v>75.5</v>
      </c>
      <c r="G87" s="95">
        <f>E87*F87%</f>
        <v>514.12</v>
      </c>
      <c r="H87" s="95">
        <f>E87+G87</f>
        <v>1195.07</v>
      </c>
      <c r="I87" s="1">
        <v>1</v>
      </c>
    </row>
    <row r="88" spans="1:9" ht="10.5">
      <c r="A88" s="20">
        <f>Reajuste!A198</f>
        <v>38412</v>
      </c>
      <c r="B88" s="92">
        <f>Reajuste!I198</f>
        <v>500.11</v>
      </c>
      <c r="C88" s="21">
        <f>'[6]Plan2'!C547</f>
        <v>33.290962</v>
      </c>
      <c r="D88" s="93">
        <f t="shared" si="15"/>
        <v>45.130233</v>
      </c>
      <c r="E88" s="22">
        <f>B88/C88*D88</f>
        <v>677.96</v>
      </c>
      <c r="F88" s="94">
        <f t="shared" si="9"/>
        <v>74.5</v>
      </c>
      <c r="G88" s="95">
        <f>E88*F88%</f>
        <v>505.08</v>
      </c>
      <c r="H88" s="95">
        <f>E88+G88</f>
        <v>1183.04</v>
      </c>
      <c r="I88" s="1">
        <v>1</v>
      </c>
    </row>
    <row r="89" spans="1:9" ht="10.5">
      <c r="A89" s="20">
        <f>Reajuste!A199</f>
        <v>38443</v>
      </c>
      <c r="B89" s="92">
        <f>Reajuste!I199</f>
        <v>500.11</v>
      </c>
      <c r="C89" s="21">
        <f>'[6]Plan2'!C548</f>
        <v>33.533986</v>
      </c>
      <c r="D89" s="93">
        <f t="shared" si="15"/>
        <v>45.130233</v>
      </c>
      <c r="E89" s="22">
        <f>B89/C89*D89</f>
        <v>673.05</v>
      </c>
      <c r="F89" s="94">
        <f t="shared" si="9"/>
        <v>73.5</v>
      </c>
      <c r="G89" s="95">
        <f>E89*F89%</f>
        <v>494.69</v>
      </c>
      <c r="H89" s="95">
        <f>E89+G89</f>
        <v>1167.74</v>
      </c>
      <c r="I89" s="1">
        <v>1</v>
      </c>
    </row>
    <row r="90" spans="1:9" ht="10.5">
      <c r="A90" s="20">
        <f>Reajuste!A200</f>
        <v>38473</v>
      </c>
      <c r="B90" s="92">
        <f>Reajuste!I200</f>
        <v>531.89</v>
      </c>
      <c r="C90" s="21">
        <f>'[6]Plan2'!C549</f>
        <v>33.839145</v>
      </c>
      <c r="D90" s="93">
        <f t="shared" si="15"/>
        <v>45.130233</v>
      </c>
      <c r="E90" s="22">
        <f>B90/C90*D90</f>
        <v>709.37</v>
      </c>
      <c r="F90" s="94">
        <f t="shared" si="9"/>
        <v>72.5</v>
      </c>
      <c r="G90" s="95">
        <f>E90*F90%</f>
        <v>514.29</v>
      </c>
      <c r="H90" s="95">
        <f>E90+G90</f>
        <v>1223.66</v>
      </c>
      <c r="I90" s="1">
        <v>1</v>
      </c>
    </row>
    <row r="91" spans="1:9" ht="10.5">
      <c r="A91" s="20">
        <f>Reajuste!A201</f>
        <v>38504</v>
      </c>
      <c r="B91" s="92">
        <f>Reajuste!I201</f>
        <v>531.89</v>
      </c>
      <c r="C91" s="21">
        <f>'[6]Plan2'!C550</f>
        <v>34.076019</v>
      </c>
      <c r="D91" s="93">
        <f t="shared" si="15"/>
        <v>45.130233</v>
      </c>
      <c r="E91" s="22">
        <f aca="true" t="shared" si="16" ref="E91:E100">B91/C91*D91</f>
        <v>704.43</v>
      </c>
      <c r="F91" s="94">
        <f t="shared" si="9"/>
        <v>71.5</v>
      </c>
      <c r="G91" s="95">
        <f aca="true" t="shared" si="17" ref="G91:G100">E91*F91%</f>
        <v>503.67</v>
      </c>
      <c r="H91" s="95">
        <f aca="true" t="shared" si="18" ref="H91:H100">E91+G91</f>
        <v>1208.1</v>
      </c>
      <c r="I91" s="1">
        <v>1</v>
      </c>
    </row>
    <row r="92" spans="1:9" ht="10.5">
      <c r="A92" s="20">
        <f>Reajuste!A202</f>
        <v>38534</v>
      </c>
      <c r="B92" s="92">
        <f>Reajuste!I202</f>
        <v>531.89</v>
      </c>
      <c r="C92" s="21">
        <f>'[6]Plan2'!C551</f>
        <v>34.038535</v>
      </c>
      <c r="D92" s="93">
        <f t="shared" si="15"/>
        <v>45.130233</v>
      </c>
      <c r="E92" s="22">
        <f t="shared" si="16"/>
        <v>705.21</v>
      </c>
      <c r="F92" s="94">
        <f t="shared" si="9"/>
        <v>70.5</v>
      </c>
      <c r="G92" s="95">
        <f t="shared" si="17"/>
        <v>497.17</v>
      </c>
      <c r="H92" s="95">
        <f t="shared" si="18"/>
        <v>1202.38</v>
      </c>
      <c r="I92" s="1">
        <v>1</v>
      </c>
    </row>
    <row r="93" spans="1:9" ht="10.5">
      <c r="A93" s="20">
        <f>Reajuste!A203</f>
        <v>38565</v>
      </c>
      <c r="B93" s="92">
        <f>Reajuste!I203</f>
        <v>531.89</v>
      </c>
      <c r="C93" s="21">
        <f>'[6]Plan2'!C552</f>
        <v>34.048746</v>
      </c>
      <c r="D93" s="93">
        <f t="shared" si="15"/>
        <v>45.130233</v>
      </c>
      <c r="E93" s="22">
        <f t="shared" si="16"/>
        <v>705</v>
      </c>
      <c r="F93" s="94">
        <f t="shared" si="9"/>
        <v>69.5</v>
      </c>
      <c r="G93" s="95">
        <f t="shared" si="17"/>
        <v>489.98</v>
      </c>
      <c r="H93" s="95">
        <f t="shared" si="18"/>
        <v>1194.98</v>
      </c>
      <c r="I93" s="1">
        <v>1</v>
      </c>
    </row>
    <row r="94" spans="1:9" ht="10.5">
      <c r="A94" s="20">
        <f>Reajuste!A204</f>
        <v>38596</v>
      </c>
      <c r="B94" s="92">
        <f>Reajuste!I204</f>
        <v>531.89</v>
      </c>
      <c r="C94" s="21">
        <f>'[6]Plan2'!C553</f>
        <v>34.048746</v>
      </c>
      <c r="D94" s="93">
        <f t="shared" si="15"/>
        <v>45.130233</v>
      </c>
      <c r="E94" s="22">
        <f t="shared" si="16"/>
        <v>705</v>
      </c>
      <c r="F94" s="94">
        <f t="shared" si="9"/>
        <v>68.5</v>
      </c>
      <c r="G94" s="95">
        <f t="shared" si="17"/>
        <v>482.93</v>
      </c>
      <c r="H94" s="95">
        <f t="shared" si="18"/>
        <v>1187.93</v>
      </c>
      <c r="I94" s="1">
        <v>1</v>
      </c>
    </row>
    <row r="95" spans="1:9" ht="10.5">
      <c r="A95" s="20">
        <f>Reajuste!A205</f>
        <v>38626</v>
      </c>
      <c r="B95" s="92">
        <f>Reajuste!I205</f>
        <v>531.89</v>
      </c>
      <c r="C95" s="21">
        <f>'[6]Plan2'!C554</f>
        <v>34.099819</v>
      </c>
      <c r="D95" s="93">
        <f t="shared" si="15"/>
        <v>45.130233</v>
      </c>
      <c r="E95" s="22">
        <f t="shared" si="16"/>
        <v>703.94</v>
      </c>
      <c r="F95" s="94">
        <f t="shared" si="9"/>
        <v>67.5</v>
      </c>
      <c r="G95" s="95">
        <f t="shared" si="17"/>
        <v>475.16</v>
      </c>
      <c r="H95" s="95">
        <f t="shared" si="18"/>
        <v>1179.1</v>
      </c>
      <c r="I95" s="1">
        <v>1</v>
      </c>
    </row>
    <row r="96" spans="1:9" ht="10.5">
      <c r="A96" s="20">
        <f>Reajuste!A206</f>
        <v>38657</v>
      </c>
      <c r="B96" s="92">
        <f>Reajuste!I206</f>
        <v>531.89</v>
      </c>
      <c r="C96" s="21">
        <f>'[6]Plan2'!C555</f>
        <v>34.297597</v>
      </c>
      <c r="D96" s="93">
        <f t="shared" si="15"/>
        <v>45.130233</v>
      </c>
      <c r="E96" s="22">
        <f t="shared" si="16"/>
        <v>699.88</v>
      </c>
      <c r="F96" s="94">
        <f t="shared" si="9"/>
        <v>66.5</v>
      </c>
      <c r="G96" s="95">
        <f t="shared" si="17"/>
        <v>465.42</v>
      </c>
      <c r="H96" s="95">
        <f t="shared" si="18"/>
        <v>1165.3</v>
      </c>
      <c r="I96" s="1">
        <v>1</v>
      </c>
    </row>
    <row r="97" spans="1:9" ht="10.5">
      <c r="A97" s="20">
        <f>Reajuste!A207</f>
        <v>38687</v>
      </c>
      <c r="B97" s="92">
        <f>Reajuste!I207</f>
        <v>531.89</v>
      </c>
      <c r="C97" s="21">
        <f>'[6]Plan2'!C556</f>
        <v>34.482804</v>
      </c>
      <c r="D97" s="93">
        <f t="shared" si="15"/>
        <v>45.130233</v>
      </c>
      <c r="E97" s="22">
        <f t="shared" si="16"/>
        <v>696.12</v>
      </c>
      <c r="F97" s="94">
        <f t="shared" si="9"/>
        <v>65.5</v>
      </c>
      <c r="G97" s="95">
        <f t="shared" si="17"/>
        <v>455.96</v>
      </c>
      <c r="H97" s="95">
        <f t="shared" si="18"/>
        <v>1152.08</v>
      </c>
      <c r="I97" s="1">
        <v>1</v>
      </c>
    </row>
    <row r="98" spans="1:9" ht="10.5">
      <c r="A98" s="20" t="str">
        <f>Reajuste!A208</f>
        <v>13º/05</v>
      </c>
      <c r="B98" s="92">
        <f>Reajuste!I208</f>
        <v>531.89</v>
      </c>
      <c r="C98" s="21">
        <f>'[6]Plan2'!C557</f>
        <v>34.482804</v>
      </c>
      <c r="D98" s="93">
        <f t="shared" si="15"/>
        <v>45.130233</v>
      </c>
      <c r="E98" s="22">
        <f t="shared" si="16"/>
        <v>696.12</v>
      </c>
      <c r="F98" s="94">
        <f>F97</f>
        <v>65.5</v>
      </c>
      <c r="G98" s="95">
        <f t="shared" si="17"/>
        <v>455.96</v>
      </c>
      <c r="H98" s="95">
        <f t="shared" si="18"/>
        <v>1152.08</v>
      </c>
      <c r="I98" s="1">
        <v>0</v>
      </c>
    </row>
    <row r="99" spans="1:9" ht="10.5">
      <c r="A99" s="20">
        <f>Reajuste!A209</f>
        <v>38718</v>
      </c>
      <c r="B99" s="92">
        <f>Reajuste!I209</f>
        <v>531.89</v>
      </c>
      <c r="C99" s="21">
        <f>'[6]Plan2'!C558</f>
        <v>34.620735</v>
      </c>
      <c r="D99" s="93">
        <f t="shared" si="15"/>
        <v>45.130233</v>
      </c>
      <c r="E99" s="22">
        <f t="shared" si="16"/>
        <v>693.35</v>
      </c>
      <c r="F99" s="94">
        <f t="shared" si="9"/>
        <v>64.5</v>
      </c>
      <c r="G99" s="95">
        <f t="shared" si="17"/>
        <v>447.21</v>
      </c>
      <c r="H99" s="95">
        <f t="shared" si="18"/>
        <v>1140.56</v>
      </c>
      <c r="I99" s="1">
        <v>1</v>
      </c>
    </row>
    <row r="100" spans="1:9" ht="10.5">
      <c r="A100" s="20">
        <f>Reajuste!A210</f>
        <v>38749</v>
      </c>
      <c r="B100" s="92">
        <f>Reajuste!I210</f>
        <v>531.89</v>
      </c>
      <c r="C100" s="21">
        <f>'[6]Plan2'!C559</f>
        <v>34.752293</v>
      </c>
      <c r="D100" s="93">
        <f t="shared" si="15"/>
        <v>45.130233</v>
      </c>
      <c r="E100" s="22">
        <f t="shared" si="16"/>
        <v>690.73</v>
      </c>
      <c r="F100" s="94">
        <f t="shared" si="9"/>
        <v>63.5</v>
      </c>
      <c r="G100" s="95">
        <f t="shared" si="17"/>
        <v>438.61</v>
      </c>
      <c r="H100" s="95">
        <f t="shared" si="18"/>
        <v>1129.34</v>
      </c>
      <c r="I100" s="1">
        <v>1</v>
      </c>
    </row>
    <row r="101" spans="1:9" ht="10.5">
      <c r="A101" s="20">
        <f>Reajuste!A211</f>
        <v>38777</v>
      </c>
      <c r="B101" s="92">
        <f>Reajuste!I211</f>
        <v>531.89</v>
      </c>
      <c r="C101" s="21">
        <f>'[6]Plan2'!C560</f>
        <v>34.832223</v>
      </c>
      <c r="D101" s="93">
        <f t="shared" si="15"/>
        <v>45.130233</v>
      </c>
      <c r="E101" s="22">
        <f aca="true" t="shared" si="19" ref="E101:E109">B101/C101*D101</f>
        <v>689.14</v>
      </c>
      <c r="F101" s="94">
        <f t="shared" si="9"/>
        <v>62.5</v>
      </c>
      <c r="G101" s="95">
        <f aca="true" t="shared" si="20" ref="G101:G109">E101*F101%</f>
        <v>430.71</v>
      </c>
      <c r="H101" s="95">
        <f aca="true" t="shared" si="21" ref="H101:H109">E101+G101</f>
        <v>1119.85</v>
      </c>
      <c r="I101" s="1">
        <v>1</v>
      </c>
    </row>
    <row r="102" spans="1:9" ht="10.5">
      <c r="A102" s="20">
        <f>Reajuste!A212</f>
        <v>38808</v>
      </c>
      <c r="B102" s="92">
        <f>Reajuste!I212</f>
        <v>558.48</v>
      </c>
      <c r="C102" s="21">
        <f>'[6]Plan2'!C561</f>
        <v>34.92627</v>
      </c>
      <c r="D102" s="93">
        <f t="shared" si="15"/>
        <v>45.130233</v>
      </c>
      <c r="E102" s="22">
        <f t="shared" si="19"/>
        <v>721.64</v>
      </c>
      <c r="F102" s="94">
        <f t="shared" si="9"/>
        <v>61.5</v>
      </c>
      <c r="G102" s="95">
        <f t="shared" si="20"/>
        <v>443.81</v>
      </c>
      <c r="H102" s="95">
        <f t="shared" si="21"/>
        <v>1165.45</v>
      </c>
      <c r="I102" s="1">
        <v>1</v>
      </c>
    </row>
    <row r="103" spans="1:9" ht="10.5">
      <c r="A103" s="20">
        <f>Reajuste!A213</f>
        <v>38838</v>
      </c>
      <c r="B103" s="92">
        <f>Reajuste!I213</f>
        <v>558.48</v>
      </c>
      <c r="C103" s="21">
        <f>'[6]Plan2'!C562</f>
        <v>34.968181</v>
      </c>
      <c r="D103" s="93">
        <f t="shared" si="15"/>
        <v>45.130233</v>
      </c>
      <c r="E103" s="22">
        <f t="shared" si="19"/>
        <v>720.78</v>
      </c>
      <c r="F103" s="94">
        <f t="shared" si="9"/>
        <v>60.5</v>
      </c>
      <c r="G103" s="95">
        <f t="shared" si="20"/>
        <v>436.07</v>
      </c>
      <c r="H103" s="95">
        <f t="shared" si="21"/>
        <v>1156.85</v>
      </c>
      <c r="I103" s="1">
        <v>1</v>
      </c>
    </row>
    <row r="104" spans="1:9" ht="10.5">
      <c r="A104" s="20">
        <f>Reajuste!A214</f>
        <v>38869</v>
      </c>
      <c r="B104" s="92">
        <f>Reajuste!I214</f>
        <v>558.48</v>
      </c>
      <c r="C104" s="21">
        <f>'[6]Plan2'!C563</f>
        <v>35.013639</v>
      </c>
      <c r="D104" s="93">
        <f t="shared" si="15"/>
        <v>45.130233</v>
      </c>
      <c r="E104" s="22">
        <f t="shared" si="19"/>
        <v>719.84</v>
      </c>
      <c r="F104" s="94">
        <f t="shared" si="9"/>
        <v>59.5</v>
      </c>
      <c r="G104" s="95">
        <f t="shared" si="20"/>
        <v>428.3</v>
      </c>
      <c r="H104" s="95">
        <f t="shared" si="21"/>
        <v>1148.14</v>
      </c>
      <c r="I104" s="1">
        <v>1</v>
      </c>
    </row>
    <row r="105" spans="1:9" ht="10.5">
      <c r="A105" s="20">
        <f>Reajuste!A215</f>
        <v>38899</v>
      </c>
      <c r="B105" s="92">
        <f>Reajuste!I215</f>
        <v>558.48</v>
      </c>
      <c r="C105" s="21">
        <f>'[6]Plan2'!C564</f>
        <v>34.989129</v>
      </c>
      <c r="D105" s="93">
        <f t="shared" si="15"/>
        <v>45.130233</v>
      </c>
      <c r="E105" s="22">
        <f t="shared" si="19"/>
        <v>720.35</v>
      </c>
      <c r="F105" s="94">
        <f t="shared" si="9"/>
        <v>58.5</v>
      </c>
      <c r="G105" s="95">
        <f t="shared" si="20"/>
        <v>421.4</v>
      </c>
      <c r="H105" s="95">
        <f t="shared" si="21"/>
        <v>1141.75</v>
      </c>
      <c r="I105" s="1">
        <v>1</v>
      </c>
    </row>
    <row r="106" spans="1:9" ht="10.5">
      <c r="A106" s="20">
        <f>Reajuste!A216</f>
        <v>38930</v>
      </c>
      <c r="B106" s="92">
        <f>Reajuste!I216</f>
        <v>558.48</v>
      </c>
      <c r="C106" s="21">
        <f>'[6]Plan2'!C565</f>
        <v>35.027617</v>
      </c>
      <c r="D106" s="93">
        <f t="shared" si="15"/>
        <v>45.130233</v>
      </c>
      <c r="E106" s="22">
        <f t="shared" si="19"/>
        <v>719.56</v>
      </c>
      <c r="F106" s="94">
        <f t="shared" si="9"/>
        <v>57.5</v>
      </c>
      <c r="G106" s="95">
        <f t="shared" si="20"/>
        <v>413.75</v>
      </c>
      <c r="H106" s="95">
        <f t="shared" si="21"/>
        <v>1133.31</v>
      </c>
      <c r="I106" s="1">
        <v>1</v>
      </c>
    </row>
    <row r="107" spans="1:9" ht="10.5">
      <c r="A107" s="20">
        <f>Reajuste!A217</f>
        <v>38961</v>
      </c>
      <c r="B107" s="92">
        <f>Reajuste!I217</f>
        <v>558.48</v>
      </c>
      <c r="C107" s="21">
        <f>'[6]Plan2'!C566</f>
        <v>35.020611</v>
      </c>
      <c r="D107" s="93">
        <f t="shared" si="15"/>
        <v>45.130233</v>
      </c>
      <c r="E107" s="22">
        <f t="shared" si="19"/>
        <v>719.7</v>
      </c>
      <c r="F107" s="94">
        <f t="shared" si="9"/>
        <v>56.5</v>
      </c>
      <c r="G107" s="95">
        <f t="shared" si="20"/>
        <v>406.63</v>
      </c>
      <c r="H107" s="95">
        <f t="shared" si="21"/>
        <v>1126.33</v>
      </c>
      <c r="I107" s="1">
        <v>1</v>
      </c>
    </row>
    <row r="108" spans="1:9" ht="10.5">
      <c r="A108" s="20">
        <f>Reajuste!A218</f>
        <v>38991</v>
      </c>
      <c r="B108" s="92">
        <f>Reajuste!I218</f>
        <v>558.48</v>
      </c>
      <c r="C108" s="21">
        <f>'[6]Plan2'!C567</f>
        <v>35.076643</v>
      </c>
      <c r="D108" s="93">
        <f t="shared" si="15"/>
        <v>45.130233</v>
      </c>
      <c r="E108" s="22">
        <f t="shared" si="19"/>
        <v>718.55</v>
      </c>
      <c r="F108" s="94">
        <f t="shared" si="9"/>
        <v>55.5</v>
      </c>
      <c r="G108" s="95">
        <f t="shared" si="20"/>
        <v>398.8</v>
      </c>
      <c r="H108" s="95">
        <f t="shared" si="21"/>
        <v>1117.35</v>
      </c>
      <c r="I108" s="1">
        <v>1</v>
      </c>
    </row>
    <row r="109" spans="1:9" ht="10.5">
      <c r="A109" s="20">
        <f>Reajuste!A219</f>
        <v>39022</v>
      </c>
      <c r="B109" s="92">
        <f>Reajuste!I219</f>
        <v>558.48</v>
      </c>
      <c r="C109" s="21">
        <f>'[6]Plan2'!C568</f>
        <v>35.227472</v>
      </c>
      <c r="D109" s="93">
        <f t="shared" si="15"/>
        <v>45.130233</v>
      </c>
      <c r="E109" s="22">
        <f t="shared" si="19"/>
        <v>715.47</v>
      </c>
      <c r="F109" s="94">
        <f t="shared" si="9"/>
        <v>54.5</v>
      </c>
      <c r="G109" s="95">
        <f t="shared" si="20"/>
        <v>389.93</v>
      </c>
      <c r="H109" s="95">
        <f t="shared" si="21"/>
        <v>1105.4</v>
      </c>
      <c r="I109" s="1">
        <v>1</v>
      </c>
    </row>
    <row r="110" spans="1:9" ht="10.5">
      <c r="A110" s="20">
        <f>Reajuste!A220</f>
        <v>39052</v>
      </c>
      <c r="B110" s="92">
        <f>Reajuste!I220</f>
        <v>558.48</v>
      </c>
      <c r="C110" s="21">
        <f>'[6]Plan2'!C569</f>
        <v>35.375427</v>
      </c>
      <c r="D110" s="93">
        <f t="shared" si="15"/>
        <v>45.130233</v>
      </c>
      <c r="E110" s="22">
        <f aca="true" t="shared" si="22" ref="E110:E115">B110/C110*D110</f>
        <v>712.48</v>
      </c>
      <c r="F110" s="94">
        <f t="shared" si="9"/>
        <v>53.5</v>
      </c>
      <c r="G110" s="95">
        <f aca="true" t="shared" si="23" ref="G110:G115">E110*F110%</f>
        <v>381.18</v>
      </c>
      <c r="H110" s="95">
        <f aca="true" t="shared" si="24" ref="H110:H115">E110+G110</f>
        <v>1093.66</v>
      </c>
      <c r="I110" s="1">
        <v>1</v>
      </c>
    </row>
    <row r="111" spans="1:9" ht="10.5">
      <c r="A111" s="20" t="str">
        <f>Reajuste!A221</f>
        <v>13.º/06</v>
      </c>
      <c r="B111" s="92">
        <f>Reajuste!I221</f>
        <v>558.48</v>
      </c>
      <c r="C111" s="21">
        <f>'[6]Plan2'!C570</f>
        <v>35.375427</v>
      </c>
      <c r="D111" s="93">
        <f t="shared" si="15"/>
        <v>45.130233</v>
      </c>
      <c r="E111" s="22">
        <f t="shared" si="22"/>
        <v>712.48</v>
      </c>
      <c r="F111" s="94">
        <f>F110</f>
        <v>53.5</v>
      </c>
      <c r="G111" s="95">
        <f t="shared" si="23"/>
        <v>381.18</v>
      </c>
      <c r="H111" s="95">
        <f t="shared" si="24"/>
        <v>1093.66</v>
      </c>
      <c r="I111" s="1">
        <v>0</v>
      </c>
    </row>
    <row r="112" spans="1:9" ht="10.5">
      <c r="A112" s="20">
        <f>Reajuste!A222</f>
        <v>39083</v>
      </c>
      <c r="B112" s="92">
        <f>Reajuste!I222</f>
        <v>558.48</v>
      </c>
      <c r="C112" s="21">
        <f>'[6]Plan2'!C571</f>
        <v>35.594754</v>
      </c>
      <c r="D112" s="93">
        <f t="shared" si="15"/>
        <v>45.130233</v>
      </c>
      <c r="E112" s="22">
        <f t="shared" si="22"/>
        <v>708.09</v>
      </c>
      <c r="F112" s="94">
        <f t="shared" si="9"/>
        <v>52.5</v>
      </c>
      <c r="G112" s="95">
        <f t="shared" si="23"/>
        <v>371.75</v>
      </c>
      <c r="H112" s="95">
        <f t="shared" si="24"/>
        <v>1079.84</v>
      </c>
      <c r="I112" s="1">
        <v>1</v>
      </c>
    </row>
    <row r="113" spans="1:9" ht="10.5">
      <c r="A113" s="20">
        <f>Reajuste!A223</f>
        <v>39114</v>
      </c>
      <c r="B113" s="92">
        <f>Reajuste!I223</f>
        <v>558.48</v>
      </c>
      <c r="C113" s="21">
        <f>'[6]Plan2'!C572</f>
        <v>35.769168</v>
      </c>
      <c r="D113" s="93">
        <f t="shared" si="15"/>
        <v>45.130233</v>
      </c>
      <c r="E113" s="22">
        <f t="shared" si="22"/>
        <v>704.64</v>
      </c>
      <c r="F113" s="94">
        <f t="shared" si="9"/>
        <v>51.5</v>
      </c>
      <c r="G113" s="95">
        <f t="shared" si="23"/>
        <v>362.89</v>
      </c>
      <c r="H113" s="95">
        <f t="shared" si="24"/>
        <v>1067.53</v>
      </c>
      <c r="I113" s="1">
        <v>1</v>
      </c>
    </row>
    <row r="114" spans="1:9" ht="10.5">
      <c r="A114" s="20">
        <f>Reajuste!A224</f>
        <v>39142</v>
      </c>
      <c r="B114" s="92">
        <f>Reajuste!I224</f>
        <v>558.48</v>
      </c>
      <c r="C114" s="21">
        <f>'[6]Plan2'!C573</f>
        <v>35.919398</v>
      </c>
      <c r="D114" s="93">
        <f t="shared" si="15"/>
        <v>45.130233</v>
      </c>
      <c r="E114" s="22">
        <f t="shared" si="22"/>
        <v>701.69</v>
      </c>
      <c r="F114" s="94">
        <f t="shared" si="9"/>
        <v>50.5</v>
      </c>
      <c r="G114" s="95">
        <f t="shared" si="23"/>
        <v>354.35</v>
      </c>
      <c r="H114" s="95">
        <f t="shared" si="24"/>
        <v>1056.04</v>
      </c>
      <c r="I114" s="1">
        <v>1</v>
      </c>
    </row>
    <row r="115" spans="1:9" ht="10.5">
      <c r="A115" s="20">
        <f>Reajuste!A225</f>
        <v>39173</v>
      </c>
      <c r="B115" s="92">
        <f>Reajuste!I225</f>
        <v>577.08</v>
      </c>
      <c r="C115" s="21">
        <f>'[6]Plan2'!C574</f>
        <v>36.077443</v>
      </c>
      <c r="D115" s="93">
        <f t="shared" si="15"/>
        <v>45.130233</v>
      </c>
      <c r="E115" s="22">
        <f t="shared" si="22"/>
        <v>721.88</v>
      </c>
      <c r="F115" s="94">
        <f t="shared" si="9"/>
        <v>49.5</v>
      </c>
      <c r="G115" s="95">
        <f t="shared" si="23"/>
        <v>357.33</v>
      </c>
      <c r="H115" s="95">
        <f t="shared" si="24"/>
        <v>1079.21</v>
      </c>
      <c r="I115" s="1">
        <v>1</v>
      </c>
    </row>
    <row r="116" spans="1:9" ht="10.5">
      <c r="A116" s="20">
        <f>Reajuste!A226</f>
        <v>39203</v>
      </c>
      <c r="B116" s="92">
        <f>Reajuste!I226</f>
        <v>577.08</v>
      </c>
      <c r="C116" s="21">
        <f>'[6]Plan2'!C575</f>
        <v>36.171244</v>
      </c>
      <c r="D116" s="93">
        <f t="shared" si="15"/>
        <v>45.130233</v>
      </c>
      <c r="E116" s="22">
        <f>B116/C116*D116</f>
        <v>720.01</v>
      </c>
      <c r="F116" s="94">
        <f t="shared" si="9"/>
        <v>48.5</v>
      </c>
      <c r="G116" s="95">
        <f>E116*F116%</f>
        <v>349.2</v>
      </c>
      <c r="H116" s="95">
        <f>E116+G116</f>
        <v>1069.21</v>
      </c>
      <c r="I116" s="1">
        <v>1</v>
      </c>
    </row>
    <row r="117" spans="1:9" ht="10.5">
      <c r="A117" s="20">
        <f>Reajuste!A227</f>
        <v>39234</v>
      </c>
      <c r="B117" s="92">
        <f>Reajuste!I227</f>
        <v>577.08</v>
      </c>
      <c r="C117" s="21">
        <f>'[6]Plan2'!C576</f>
        <v>36.265289</v>
      </c>
      <c r="D117" s="93">
        <f t="shared" si="15"/>
        <v>45.130233</v>
      </c>
      <c r="E117" s="22">
        <f>B117/C117*D117</f>
        <v>718.15</v>
      </c>
      <c r="F117" s="94">
        <f t="shared" si="9"/>
        <v>47.5</v>
      </c>
      <c r="G117" s="95">
        <f>E117*F117%</f>
        <v>341.12</v>
      </c>
      <c r="H117" s="95">
        <f>E117+G117</f>
        <v>1059.27</v>
      </c>
      <c r="I117" s="1">
        <v>1</v>
      </c>
    </row>
    <row r="118" spans="1:9" ht="10.5">
      <c r="A118" s="20">
        <f>Reajuste!A228</f>
        <v>39264</v>
      </c>
      <c r="B118" s="92">
        <f>Reajuste!I228</f>
        <v>577.08</v>
      </c>
      <c r="C118" s="21">
        <f>'[6]Plan2'!C577</f>
        <v>36.377711</v>
      </c>
      <c r="D118" s="93">
        <f t="shared" si="15"/>
        <v>45.130233</v>
      </c>
      <c r="E118" s="22">
        <f>B118/C118*D118</f>
        <v>715.93</v>
      </c>
      <c r="F118" s="94">
        <f t="shared" si="9"/>
        <v>46.5</v>
      </c>
      <c r="G118" s="95">
        <f>E118*F118%</f>
        <v>332.91</v>
      </c>
      <c r="H118" s="95">
        <f>E118+G118</f>
        <v>1048.84</v>
      </c>
      <c r="I118" s="1">
        <v>1</v>
      </c>
    </row>
    <row r="119" spans="1:9" ht="10.5">
      <c r="A119" s="20">
        <f>Reajuste!A229</f>
        <v>39295</v>
      </c>
      <c r="B119" s="92">
        <f>Reajuste!I229</f>
        <v>577.08</v>
      </c>
      <c r="C119" s="21">
        <f>'[6]Plan2'!C578</f>
        <v>36.494119</v>
      </c>
      <c r="D119" s="93">
        <f t="shared" si="15"/>
        <v>45.130233</v>
      </c>
      <c r="E119" s="22">
        <f>B119/C119*D119</f>
        <v>713.64</v>
      </c>
      <c r="F119" s="94">
        <f t="shared" si="9"/>
        <v>45.5</v>
      </c>
      <c r="G119" s="95">
        <f>E119*F119%</f>
        <v>324.71</v>
      </c>
      <c r="H119" s="95">
        <f>E119+G119</f>
        <v>1038.35</v>
      </c>
      <c r="I119" s="1">
        <v>1</v>
      </c>
    </row>
    <row r="120" spans="1:9" ht="10.5">
      <c r="A120" s="20">
        <f>Reajuste!A230</f>
        <v>39326</v>
      </c>
      <c r="B120" s="92">
        <f>Reajuste!I230</f>
        <v>577.08</v>
      </c>
      <c r="C120" s="21">
        <f>'[6]Plan2'!C579</f>
        <v>36.709434</v>
      </c>
      <c r="D120" s="93">
        <f t="shared" si="15"/>
        <v>45.130233</v>
      </c>
      <c r="E120" s="22">
        <f aca="true" t="shared" si="25" ref="E120:E125">B120/C120*D120</f>
        <v>709.46</v>
      </c>
      <c r="F120" s="94">
        <f t="shared" si="9"/>
        <v>44.5</v>
      </c>
      <c r="G120" s="95">
        <f aca="true" t="shared" si="26" ref="G120:G125">E120*F120%</f>
        <v>315.71</v>
      </c>
      <c r="H120" s="95">
        <f aca="true" t="shared" si="27" ref="H120:H125">E120+G120</f>
        <v>1025.17</v>
      </c>
      <c r="I120" s="1">
        <v>1</v>
      </c>
    </row>
    <row r="121" spans="1:9" ht="10.5">
      <c r="A121" s="20">
        <f>Reajuste!A231</f>
        <v>39356</v>
      </c>
      <c r="B121" s="92">
        <f>Reajuste!I231</f>
        <v>577.08</v>
      </c>
      <c r="C121" s="21">
        <f>'[6]Plan2'!C580</f>
        <v>36.801207</v>
      </c>
      <c r="D121" s="93">
        <f t="shared" si="15"/>
        <v>45.130233</v>
      </c>
      <c r="E121" s="22">
        <f t="shared" si="25"/>
        <v>707.69</v>
      </c>
      <c r="F121" s="94">
        <f t="shared" si="9"/>
        <v>43.5</v>
      </c>
      <c r="G121" s="95">
        <f t="shared" si="26"/>
        <v>307.85</v>
      </c>
      <c r="H121" s="95">
        <f t="shared" si="27"/>
        <v>1015.54</v>
      </c>
      <c r="I121" s="1">
        <v>1</v>
      </c>
    </row>
    <row r="122" spans="1:9" ht="10.5">
      <c r="A122" s="20">
        <f>Reajuste!A232</f>
        <v>39387</v>
      </c>
      <c r="B122" s="92">
        <f>Reajuste!I232</f>
        <v>577.08</v>
      </c>
      <c r="C122" s="21">
        <f>'[6]Plan2'!C581</f>
        <v>36.91161</v>
      </c>
      <c r="D122" s="93">
        <f t="shared" si="15"/>
        <v>45.130233</v>
      </c>
      <c r="E122" s="22">
        <f t="shared" si="25"/>
        <v>705.57</v>
      </c>
      <c r="F122" s="94">
        <f t="shared" si="9"/>
        <v>42.5</v>
      </c>
      <c r="G122" s="95">
        <f t="shared" si="26"/>
        <v>299.87</v>
      </c>
      <c r="H122" s="95">
        <f t="shared" si="27"/>
        <v>1005.44</v>
      </c>
      <c r="I122" s="1">
        <v>1</v>
      </c>
    </row>
    <row r="123" spans="1:9" ht="10.5">
      <c r="A123" s="20">
        <f>Reajuste!A233</f>
        <v>39417</v>
      </c>
      <c r="B123" s="92">
        <f>Reajuste!I233</f>
        <v>577.08</v>
      </c>
      <c r="C123" s="21">
        <f>'[6]Plan2'!C582</f>
        <v>37.070329</v>
      </c>
      <c r="D123" s="93">
        <f t="shared" si="15"/>
        <v>45.130233</v>
      </c>
      <c r="E123" s="22">
        <f t="shared" si="25"/>
        <v>702.55</v>
      </c>
      <c r="F123" s="94">
        <f t="shared" si="9"/>
        <v>41.5</v>
      </c>
      <c r="G123" s="95">
        <f t="shared" si="26"/>
        <v>291.56</v>
      </c>
      <c r="H123" s="95">
        <f t="shared" si="27"/>
        <v>994.11</v>
      </c>
      <c r="I123" s="1">
        <v>1</v>
      </c>
    </row>
    <row r="124" spans="1:9" ht="10.5">
      <c r="A124" s="20" t="str">
        <f>Reajuste!A234</f>
        <v>13.º/07</v>
      </c>
      <c r="B124" s="92">
        <f>Reajuste!I234</f>
        <v>577.08</v>
      </c>
      <c r="C124" s="21">
        <f>'[6]Plan2'!C583</f>
        <v>37.070329</v>
      </c>
      <c r="D124" s="93">
        <f t="shared" si="15"/>
        <v>45.130233</v>
      </c>
      <c r="E124" s="22">
        <f t="shared" si="25"/>
        <v>702.55</v>
      </c>
      <c r="F124" s="94">
        <f>F123</f>
        <v>41.5</v>
      </c>
      <c r="G124" s="95">
        <f t="shared" si="26"/>
        <v>291.56</v>
      </c>
      <c r="H124" s="95">
        <f t="shared" si="27"/>
        <v>994.11</v>
      </c>
      <c r="I124" s="1">
        <v>0</v>
      </c>
    </row>
    <row r="125" spans="1:9" ht="10.5">
      <c r="A125" s="20">
        <f>Reajuste!A235</f>
        <v>39448</v>
      </c>
      <c r="B125" s="92">
        <f>Reajuste!I235</f>
        <v>577.08</v>
      </c>
      <c r="C125" s="21">
        <f>'[6]Plan2'!C584</f>
        <v>37.429911</v>
      </c>
      <c r="D125" s="93">
        <f t="shared" si="15"/>
        <v>45.130233</v>
      </c>
      <c r="E125" s="22">
        <f t="shared" si="25"/>
        <v>695.8</v>
      </c>
      <c r="F125" s="94">
        <f aca="true" t="shared" si="28" ref="F125:F132">F124-1</f>
        <v>40.5</v>
      </c>
      <c r="G125" s="95">
        <f t="shared" si="26"/>
        <v>281.8</v>
      </c>
      <c r="H125" s="95">
        <f t="shared" si="27"/>
        <v>977.6</v>
      </c>
      <c r="I125" s="1">
        <v>1</v>
      </c>
    </row>
    <row r="126" spans="1:9" ht="10.5">
      <c r="A126" s="20">
        <f>Reajuste!A236</f>
        <v>39479</v>
      </c>
      <c r="B126" s="92">
        <f>Reajuste!I236</f>
        <v>577.08</v>
      </c>
      <c r="C126" s="21">
        <f>'[6]Plan2'!C585</f>
        <v>37.688177</v>
      </c>
      <c r="D126" s="93">
        <f t="shared" si="15"/>
        <v>45.130233</v>
      </c>
      <c r="E126" s="22">
        <f aca="true" t="shared" si="29" ref="E126:E132">B126/C126*D126</f>
        <v>691.03</v>
      </c>
      <c r="F126" s="94">
        <f t="shared" si="28"/>
        <v>39.5</v>
      </c>
      <c r="G126" s="95">
        <f aca="true" t="shared" si="30" ref="G126:G132">E126*F126%</f>
        <v>272.96</v>
      </c>
      <c r="H126" s="95">
        <f aca="true" t="shared" si="31" ref="H126:H132">E126+G126</f>
        <v>963.99</v>
      </c>
      <c r="I126" s="1">
        <v>1</v>
      </c>
    </row>
    <row r="127" spans="1:9" ht="10.5">
      <c r="A127" s="20">
        <f>Reajuste!A237</f>
        <v>39508</v>
      </c>
      <c r="B127" s="92">
        <f>Reajuste!I237</f>
        <v>605.93</v>
      </c>
      <c r="C127" s="21">
        <f>'[6]Plan2'!C586</f>
        <v>37.86908</v>
      </c>
      <c r="D127" s="93">
        <f t="shared" si="15"/>
        <v>45.130233</v>
      </c>
      <c r="E127" s="22">
        <f t="shared" si="29"/>
        <v>722.11</v>
      </c>
      <c r="F127" s="94">
        <f t="shared" si="28"/>
        <v>38.5</v>
      </c>
      <c r="G127" s="95">
        <f t="shared" si="30"/>
        <v>278.01</v>
      </c>
      <c r="H127" s="95">
        <f t="shared" si="31"/>
        <v>1000.12</v>
      </c>
      <c r="I127" s="1">
        <v>1</v>
      </c>
    </row>
    <row r="128" spans="1:9" ht="10.5">
      <c r="A128" s="20">
        <f>Reajuste!A238</f>
        <v>39539</v>
      </c>
      <c r="B128" s="92">
        <f>Reajuste!I238</f>
        <v>605.93</v>
      </c>
      <c r="C128" s="21">
        <f>'[6]Plan2'!C587</f>
        <v>38.062212</v>
      </c>
      <c r="D128" s="93">
        <f t="shared" si="15"/>
        <v>45.130233</v>
      </c>
      <c r="E128" s="22">
        <f t="shared" si="29"/>
        <v>718.45</v>
      </c>
      <c r="F128" s="94">
        <f t="shared" si="28"/>
        <v>37.5</v>
      </c>
      <c r="G128" s="95">
        <f t="shared" si="30"/>
        <v>269.42</v>
      </c>
      <c r="H128" s="95">
        <f t="shared" si="31"/>
        <v>987.87</v>
      </c>
      <c r="I128" s="1">
        <v>1</v>
      </c>
    </row>
    <row r="129" spans="1:9" ht="10.5">
      <c r="A129" s="20">
        <f>Reajuste!A239</f>
        <v>39569</v>
      </c>
      <c r="B129" s="92">
        <f>Reajuste!I239</f>
        <v>605.93</v>
      </c>
      <c r="C129" s="21">
        <f>'[6]Plan2'!C588</f>
        <v>38.30581</v>
      </c>
      <c r="D129" s="93">
        <f t="shared" si="15"/>
        <v>45.130233</v>
      </c>
      <c r="E129" s="22">
        <f t="shared" si="29"/>
        <v>713.88</v>
      </c>
      <c r="F129" s="94">
        <f t="shared" si="28"/>
        <v>36.5</v>
      </c>
      <c r="G129" s="95">
        <f t="shared" si="30"/>
        <v>260.57</v>
      </c>
      <c r="H129" s="95">
        <f t="shared" si="31"/>
        <v>974.45</v>
      </c>
      <c r="I129" s="1">
        <v>1</v>
      </c>
    </row>
    <row r="130" spans="1:9" ht="10.5">
      <c r="A130" s="20">
        <f>Reajuste!A240</f>
        <v>39600</v>
      </c>
      <c r="B130" s="92">
        <f>Reajuste!I240</f>
        <v>605.93</v>
      </c>
      <c r="C130" s="21">
        <f>'[6]Plan2'!C589</f>
        <v>38.673545</v>
      </c>
      <c r="D130" s="93">
        <f t="shared" si="15"/>
        <v>45.130233</v>
      </c>
      <c r="E130" s="22">
        <f t="shared" si="29"/>
        <v>707.09</v>
      </c>
      <c r="F130" s="94">
        <f t="shared" si="28"/>
        <v>35.5</v>
      </c>
      <c r="G130" s="95">
        <f t="shared" si="30"/>
        <v>251.02</v>
      </c>
      <c r="H130" s="95">
        <f t="shared" si="31"/>
        <v>958.11</v>
      </c>
      <c r="I130" s="1">
        <v>1</v>
      </c>
    </row>
    <row r="131" spans="1:9" ht="10.5">
      <c r="A131" s="20">
        <f>Reajuste!A241</f>
        <v>39630</v>
      </c>
      <c r="B131" s="92">
        <f>Reajuste!I241</f>
        <v>605.93</v>
      </c>
      <c r="C131" s="21">
        <f>'[6]Plan2'!C590</f>
        <v>39.025474</v>
      </c>
      <c r="D131" s="93">
        <f t="shared" si="15"/>
        <v>45.130233</v>
      </c>
      <c r="E131" s="22">
        <f t="shared" si="29"/>
        <v>700.72</v>
      </c>
      <c r="F131" s="94">
        <f t="shared" si="28"/>
        <v>34.5</v>
      </c>
      <c r="G131" s="95">
        <f t="shared" si="30"/>
        <v>241.75</v>
      </c>
      <c r="H131" s="95">
        <f t="shared" si="31"/>
        <v>942.47</v>
      </c>
      <c r="I131" s="1">
        <v>1</v>
      </c>
    </row>
    <row r="132" spans="1:9" ht="10.5">
      <c r="A132" s="20">
        <f>Reajuste!A242</f>
        <v>39661</v>
      </c>
      <c r="B132" s="92">
        <f>Reajuste!I242</f>
        <v>605.93</v>
      </c>
      <c r="C132" s="21">
        <f>'[6]Plan2'!C591</f>
        <v>39.251821</v>
      </c>
      <c r="D132" s="93">
        <f t="shared" si="15"/>
        <v>45.130233</v>
      </c>
      <c r="E132" s="22">
        <f t="shared" si="29"/>
        <v>696.67</v>
      </c>
      <c r="F132" s="94">
        <f t="shared" si="28"/>
        <v>33.5</v>
      </c>
      <c r="G132" s="95">
        <f t="shared" si="30"/>
        <v>233.38</v>
      </c>
      <c r="H132" s="95">
        <f t="shared" si="31"/>
        <v>930.05</v>
      </c>
      <c r="I132" s="1">
        <v>1</v>
      </c>
    </row>
    <row r="133" spans="1:9" ht="10.5">
      <c r="A133" s="20">
        <f>Reajuste!A243</f>
        <v>39692</v>
      </c>
      <c r="B133" s="92">
        <f>Reajuste!I243</f>
        <v>605.93</v>
      </c>
      <c r="C133" s="21">
        <f>'[6]Plan2'!C592</f>
        <v>39.334249</v>
      </c>
      <c r="D133" s="93">
        <f t="shared" si="15"/>
        <v>45.130233</v>
      </c>
      <c r="E133" s="22">
        <f aca="true" t="shared" si="32" ref="E133:E142">B133/C133*D133</f>
        <v>695.22</v>
      </c>
      <c r="F133" s="94">
        <f>F132-1</f>
        <v>32.5</v>
      </c>
      <c r="G133" s="95">
        <f aca="true" t="shared" si="33" ref="G133:G142">E133*F133%</f>
        <v>225.95</v>
      </c>
      <c r="H133" s="95">
        <f aca="true" t="shared" si="34" ref="H133:H142">E133+G133</f>
        <v>921.17</v>
      </c>
      <c r="I133" s="1">
        <v>1</v>
      </c>
    </row>
    <row r="134" spans="1:9" ht="10.5">
      <c r="A134" s="20">
        <f>Reajuste!A244</f>
        <v>39722</v>
      </c>
      <c r="B134" s="92">
        <f>Reajuste!I244</f>
        <v>605.93</v>
      </c>
      <c r="C134" s="21">
        <f>'[6]Plan2'!C593</f>
        <v>39.39325</v>
      </c>
      <c r="D134" s="93">
        <f t="shared" si="15"/>
        <v>45.130233</v>
      </c>
      <c r="E134" s="22">
        <f t="shared" si="32"/>
        <v>694.17</v>
      </c>
      <c r="F134" s="94">
        <f>F133-1</f>
        <v>31.5</v>
      </c>
      <c r="G134" s="95">
        <f t="shared" si="33"/>
        <v>218.66</v>
      </c>
      <c r="H134" s="95">
        <f t="shared" si="34"/>
        <v>912.83</v>
      </c>
      <c r="I134" s="1">
        <v>1</v>
      </c>
    </row>
    <row r="135" spans="1:9" ht="10.5">
      <c r="A135" s="20">
        <f>Reajuste!A245</f>
        <v>39753</v>
      </c>
      <c r="B135" s="92">
        <f>Reajuste!I245</f>
        <v>605.93</v>
      </c>
      <c r="C135" s="21">
        <f>'[6]Plan2'!C594</f>
        <v>39.590216</v>
      </c>
      <c r="D135" s="93">
        <f t="shared" si="15"/>
        <v>45.130233</v>
      </c>
      <c r="E135" s="22">
        <f t="shared" si="32"/>
        <v>690.72</v>
      </c>
      <c r="F135" s="94">
        <f>F134-1</f>
        <v>30.5</v>
      </c>
      <c r="G135" s="95">
        <f t="shared" si="33"/>
        <v>210.67</v>
      </c>
      <c r="H135" s="95">
        <f t="shared" si="34"/>
        <v>901.39</v>
      </c>
      <c r="I135" s="1">
        <v>1</v>
      </c>
    </row>
    <row r="136" spans="1:9" ht="10.5">
      <c r="A136" s="20">
        <f>Reajuste!A246</f>
        <v>39783</v>
      </c>
      <c r="B136" s="92">
        <f>Reajuste!I246</f>
        <v>605.93</v>
      </c>
      <c r="C136" s="21">
        <f>'[6]Plan2'!C595</f>
        <v>39.740658</v>
      </c>
      <c r="D136" s="93">
        <f t="shared" si="15"/>
        <v>45.130233</v>
      </c>
      <c r="E136" s="22">
        <f t="shared" si="32"/>
        <v>688.11</v>
      </c>
      <c r="F136" s="94">
        <f>F135-1</f>
        <v>29.5</v>
      </c>
      <c r="G136" s="95">
        <f t="shared" si="33"/>
        <v>202.99</v>
      </c>
      <c r="H136" s="95">
        <f t="shared" si="34"/>
        <v>891.1</v>
      </c>
      <c r="I136" s="1">
        <v>1</v>
      </c>
    </row>
    <row r="137" spans="1:9" ht="10.5">
      <c r="A137" s="20" t="str">
        <f>Reajuste!A247</f>
        <v>13.º/08</v>
      </c>
      <c r="B137" s="92">
        <f>Reajuste!I247</f>
        <v>605.93</v>
      </c>
      <c r="C137" s="21">
        <f>'[6]Plan2'!C596</f>
        <v>39.740658</v>
      </c>
      <c r="D137" s="93">
        <f t="shared" si="15"/>
        <v>45.130233</v>
      </c>
      <c r="E137" s="22">
        <f t="shared" si="32"/>
        <v>688.11</v>
      </c>
      <c r="F137" s="94">
        <f>F136</f>
        <v>29.5</v>
      </c>
      <c r="G137" s="95">
        <f t="shared" si="33"/>
        <v>202.99</v>
      </c>
      <c r="H137" s="95">
        <f t="shared" si="34"/>
        <v>891.1</v>
      </c>
      <c r="I137" s="1">
        <v>0</v>
      </c>
    </row>
    <row r="138" spans="1:9" ht="10.5">
      <c r="A138" s="20">
        <f>Reajuste!A248</f>
        <v>39814</v>
      </c>
      <c r="B138" s="92">
        <f>Reajuste!I248</f>
        <v>605.93</v>
      </c>
      <c r="C138" s="21">
        <f>'[6]Plan2'!C597</f>
        <v>39.855905</v>
      </c>
      <c r="D138" s="93">
        <f t="shared" si="15"/>
        <v>45.130233</v>
      </c>
      <c r="E138" s="22">
        <f t="shared" si="32"/>
        <v>686.12</v>
      </c>
      <c r="F138" s="94">
        <f>F137-1</f>
        <v>28.5</v>
      </c>
      <c r="G138" s="95">
        <f t="shared" si="33"/>
        <v>195.54</v>
      </c>
      <c r="H138" s="95">
        <f t="shared" si="34"/>
        <v>881.66</v>
      </c>
      <c r="I138" s="1">
        <v>1</v>
      </c>
    </row>
    <row r="139" spans="1:9" ht="10.5">
      <c r="A139" s="20">
        <f>Reajuste!A249</f>
        <v>39845</v>
      </c>
      <c r="B139" s="92">
        <f>Reajuste!I249</f>
        <v>641.8</v>
      </c>
      <c r="C139" s="21">
        <f>'[6]Plan2'!C598</f>
        <v>40.110982</v>
      </c>
      <c r="D139" s="93">
        <f t="shared" si="15"/>
        <v>45.130233</v>
      </c>
      <c r="E139" s="22">
        <f t="shared" si="32"/>
        <v>722.11</v>
      </c>
      <c r="F139" s="94">
        <f>F138-1</f>
        <v>27.5</v>
      </c>
      <c r="G139" s="95">
        <f t="shared" si="33"/>
        <v>198.58</v>
      </c>
      <c r="H139" s="95">
        <f t="shared" si="34"/>
        <v>920.69</v>
      </c>
      <c r="I139" s="1">
        <v>1</v>
      </c>
    </row>
    <row r="140" spans="1:9" ht="10.5">
      <c r="A140" s="20">
        <f>Reajuste!A250</f>
        <v>39873</v>
      </c>
      <c r="B140" s="92">
        <f>Reajuste!I250</f>
        <v>641.8</v>
      </c>
      <c r="C140" s="21">
        <f>'[6]Plan2'!C599</f>
        <v>40.235326</v>
      </c>
      <c r="D140" s="93">
        <f t="shared" si="15"/>
        <v>45.130233</v>
      </c>
      <c r="E140" s="22">
        <f t="shared" si="32"/>
        <v>719.88</v>
      </c>
      <c r="F140" s="94">
        <f>F139-1</f>
        <v>26.5</v>
      </c>
      <c r="G140" s="95">
        <f t="shared" si="33"/>
        <v>190.77</v>
      </c>
      <c r="H140" s="95">
        <f t="shared" si="34"/>
        <v>910.65</v>
      </c>
      <c r="I140" s="1">
        <v>1</v>
      </c>
    </row>
    <row r="141" spans="1:9" ht="10.5">
      <c r="A141" s="20">
        <f>Reajuste!A251</f>
        <v>39904</v>
      </c>
      <c r="B141" s="92">
        <f>Reajuste!I251</f>
        <v>641.8</v>
      </c>
      <c r="C141" s="21">
        <f>'[6]Plan2'!C600</f>
        <v>40.315796</v>
      </c>
      <c r="D141" s="93">
        <f t="shared" si="15"/>
        <v>45.130233</v>
      </c>
      <c r="E141" s="22">
        <f t="shared" si="32"/>
        <v>718.44</v>
      </c>
      <c r="F141" s="94">
        <f>F140-1</f>
        <v>25.5</v>
      </c>
      <c r="G141" s="95">
        <f t="shared" si="33"/>
        <v>183.2</v>
      </c>
      <c r="H141" s="95">
        <f t="shared" si="34"/>
        <v>901.64</v>
      </c>
      <c r="I141" s="1">
        <v>1</v>
      </c>
    </row>
    <row r="142" spans="1:9" ht="10.5">
      <c r="A142" s="20">
        <f>Reajuste!A252</f>
        <v>39934</v>
      </c>
      <c r="B142" s="92">
        <f>Reajuste!I252</f>
        <v>641.8</v>
      </c>
      <c r="C142" s="21">
        <f>'[6]Plan2'!C601</f>
        <v>40.537532</v>
      </c>
      <c r="D142" s="93">
        <f t="shared" si="15"/>
        <v>45.130233</v>
      </c>
      <c r="E142" s="22">
        <f t="shared" si="32"/>
        <v>714.51</v>
      </c>
      <c r="F142" s="94">
        <f>F141-1</f>
        <v>24.5</v>
      </c>
      <c r="G142" s="95">
        <f t="shared" si="33"/>
        <v>175.05</v>
      </c>
      <c r="H142" s="95">
        <f t="shared" si="34"/>
        <v>889.56</v>
      </c>
      <c r="I142" s="1">
        <v>1</v>
      </c>
    </row>
    <row r="143" spans="1:9" ht="10.5">
      <c r="A143" s="20">
        <f>Reajuste!A253</f>
        <v>39965</v>
      </c>
      <c r="B143" s="92">
        <f>Reajuste!I253</f>
        <v>641.8</v>
      </c>
      <c r="C143" s="21">
        <f>'[6]Plan2'!C602</f>
        <v>40.780757</v>
      </c>
      <c r="D143" s="93">
        <f t="shared" si="15"/>
        <v>45.130233</v>
      </c>
      <c r="E143" s="22">
        <f aca="true" t="shared" si="35" ref="E143:E158">B143/C143*D143</f>
        <v>710.25</v>
      </c>
      <c r="F143" s="94">
        <f aca="true" t="shared" si="36" ref="F143:F158">F142-1</f>
        <v>23.5</v>
      </c>
      <c r="G143" s="95">
        <f aca="true" t="shared" si="37" ref="G143:G158">E143*F143%</f>
        <v>166.91</v>
      </c>
      <c r="H143" s="95">
        <f aca="true" t="shared" si="38" ref="H143:H158">E143+G143</f>
        <v>877.16</v>
      </c>
      <c r="I143" s="1">
        <v>1</v>
      </c>
    </row>
    <row r="144" spans="1:9" ht="10.5">
      <c r="A144" s="20">
        <f>Reajuste!A254</f>
        <v>39995</v>
      </c>
      <c r="B144" s="92">
        <f>Reajuste!I254</f>
        <v>641.8</v>
      </c>
      <c r="C144" s="21">
        <f>'[6]Plan2'!C603</f>
        <v>40.952036</v>
      </c>
      <c r="D144" s="93">
        <f t="shared" si="15"/>
        <v>45.130233</v>
      </c>
      <c r="E144" s="22">
        <f t="shared" si="35"/>
        <v>707.28</v>
      </c>
      <c r="F144" s="94">
        <f t="shared" si="36"/>
        <v>22.5</v>
      </c>
      <c r="G144" s="95">
        <f t="shared" si="37"/>
        <v>159.14</v>
      </c>
      <c r="H144" s="95">
        <f t="shared" si="38"/>
        <v>866.42</v>
      </c>
      <c r="I144" s="1">
        <v>1</v>
      </c>
    </row>
    <row r="145" spans="1:9" ht="10.5">
      <c r="A145" s="20">
        <f>Reajuste!A255</f>
        <v>40026</v>
      </c>
      <c r="B145" s="92">
        <f>Reajuste!I255</f>
        <v>641.8</v>
      </c>
      <c r="C145" s="21">
        <f>'[6]Plan2'!C604</f>
        <v>41.046225</v>
      </c>
      <c r="D145" s="93">
        <f t="shared" si="15"/>
        <v>45.130233</v>
      </c>
      <c r="E145" s="22">
        <f t="shared" si="35"/>
        <v>705.66</v>
      </c>
      <c r="F145" s="94">
        <f t="shared" si="36"/>
        <v>21.5</v>
      </c>
      <c r="G145" s="95">
        <f t="shared" si="37"/>
        <v>151.72</v>
      </c>
      <c r="H145" s="95">
        <f t="shared" si="38"/>
        <v>857.38</v>
      </c>
      <c r="I145" s="1">
        <v>1</v>
      </c>
    </row>
    <row r="146" spans="1:9" ht="10.5">
      <c r="A146" s="20">
        <f>Reajuste!A256</f>
        <v>40057</v>
      </c>
      <c r="B146" s="92">
        <f>Reajuste!I256</f>
        <v>641.8</v>
      </c>
      <c r="C146" s="21">
        <f>'[6]Plan2'!C605</f>
        <v>41.079061</v>
      </c>
      <c r="D146" s="93">
        <f t="shared" si="15"/>
        <v>45.130233</v>
      </c>
      <c r="E146" s="22">
        <f t="shared" si="35"/>
        <v>705.09</v>
      </c>
      <c r="F146" s="94">
        <f t="shared" si="36"/>
        <v>20.5</v>
      </c>
      <c r="G146" s="95">
        <f t="shared" si="37"/>
        <v>144.54</v>
      </c>
      <c r="H146" s="95">
        <f t="shared" si="38"/>
        <v>849.63</v>
      </c>
      <c r="I146" s="1">
        <v>1</v>
      </c>
    </row>
    <row r="147" spans="1:9" ht="10.5">
      <c r="A147" s="20">
        <f>Reajuste!A257</f>
        <v>40087</v>
      </c>
      <c r="B147" s="92">
        <f>Reajuste!I257</f>
        <v>641.8</v>
      </c>
      <c r="C147" s="21">
        <f>'[6]Plan2'!C606</f>
        <v>41.144787</v>
      </c>
      <c r="D147" s="93">
        <f t="shared" si="15"/>
        <v>45.130233</v>
      </c>
      <c r="E147" s="22">
        <f t="shared" si="35"/>
        <v>703.97</v>
      </c>
      <c r="F147" s="94">
        <f t="shared" si="36"/>
        <v>19.5</v>
      </c>
      <c r="G147" s="95">
        <f t="shared" si="37"/>
        <v>137.27</v>
      </c>
      <c r="H147" s="95">
        <f t="shared" si="38"/>
        <v>841.24</v>
      </c>
      <c r="I147" s="1">
        <v>1</v>
      </c>
    </row>
    <row r="148" spans="1:9" ht="10.5">
      <c r="A148" s="20">
        <f>Reajuste!A258</f>
        <v>40118</v>
      </c>
      <c r="B148" s="92">
        <f>Reajuste!I258</f>
        <v>641.8</v>
      </c>
      <c r="C148" s="21">
        <f>'[6]Plan2'!C607</f>
        <v>41.243534</v>
      </c>
      <c r="D148" s="93">
        <f t="shared" si="15"/>
        <v>45.130233</v>
      </c>
      <c r="E148" s="22">
        <f t="shared" si="35"/>
        <v>702.28</v>
      </c>
      <c r="F148" s="94">
        <f t="shared" si="36"/>
        <v>18.5</v>
      </c>
      <c r="G148" s="95">
        <f t="shared" si="37"/>
        <v>129.92</v>
      </c>
      <c r="H148" s="95">
        <f t="shared" si="38"/>
        <v>832.2</v>
      </c>
      <c r="I148" s="1">
        <v>1</v>
      </c>
    </row>
    <row r="149" spans="1:9" ht="10.5">
      <c r="A149" s="20">
        <f>Reajuste!A259</f>
        <v>40148</v>
      </c>
      <c r="B149" s="92">
        <f>Reajuste!I259</f>
        <v>641.8</v>
      </c>
      <c r="C149" s="21">
        <f>'[6]Plan2'!C608</f>
        <v>41.396135</v>
      </c>
      <c r="D149" s="93">
        <f aca="true" t="shared" si="39" ref="D149:D165">D150</f>
        <v>45.130233</v>
      </c>
      <c r="E149" s="22">
        <f t="shared" si="35"/>
        <v>699.69</v>
      </c>
      <c r="F149" s="94">
        <f t="shared" si="36"/>
        <v>17.5</v>
      </c>
      <c r="G149" s="95">
        <f t="shared" si="37"/>
        <v>122.45</v>
      </c>
      <c r="H149" s="95">
        <f t="shared" si="38"/>
        <v>822.14</v>
      </c>
      <c r="I149" s="1">
        <v>1</v>
      </c>
    </row>
    <row r="150" spans="1:9" ht="10.5">
      <c r="A150" s="20" t="str">
        <f>Reajuste!A260</f>
        <v>13.º/09</v>
      </c>
      <c r="B150" s="92">
        <f>Reajuste!I260</f>
        <v>641.8</v>
      </c>
      <c r="C150" s="21">
        <f>'[6]Plan2'!C609</f>
        <v>41.396135</v>
      </c>
      <c r="D150" s="93">
        <f t="shared" si="39"/>
        <v>45.130233</v>
      </c>
      <c r="E150" s="22">
        <f t="shared" si="35"/>
        <v>699.69</v>
      </c>
      <c r="F150" s="94">
        <f t="shared" si="36"/>
        <v>16.5</v>
      </c>
      <c r="G150" s="95">
        <f t="shared" si="37"/>
        <v>115.45</v>
      </c>
      <c r="H150" s="95">
        <f t="shared" si="38"/>
        <v>815.14</v>
      </c>
      <c r="I150" s="1">
        <v>1</v>
      </c>
    </row>
    <row r="151" spans="1:9" ht="10.5">
      <c r="A151" s="20">
        <f>Reajuste!A261</f>
        <v>40179</v>
      </c>
      <c r="B151" s="92">
        <f>Reajuste!I261</f>
        <v>691.35</v>
      </c>
      <c r="C151" s="21">
        <f>'[6]Plan2'!C610</f>
        <v>41.495485</v>
      </c>
      <c r="D151" s="93">
        <f t="shared" si="39"/>
        <v>45.130233</v>
      </c>
      <c r="E151" s="22">
        <f t="shared" si="35"/>
        <v>751.91</v>
      </c>
      <c r="F151" s="94">
        <f t="shared" si="36"/>
        <v>15.5</v>
      </c>
      <c r="G151" s="95">
        <f t="shared" si="37"/>
        <v>116.55</v>
      </c>
      <c r="H151" s="95">
        <f t="shared" si="38"/>
        <v>868.46</v>
      </c>
      <c r="I151" s="1">
        <v>1</v>
      </c>
    </row>
    <row r="152" spans="1:9" ht="10.5">
      <c r="A152" s="20">
        <f>Reajuste!A262</f>
        <v>40210</v>
      </c>
      <c r="B152" s="92">
        <f>Reajuste!I262</f>
        <v>691.35</v>
      </c>
      <c r="C152" s="21">
        <f>'[6]Plan2'!C611</f>
        <v>41.860645</v>
      </c>
      <c r="D152" s="93">
        <f t="shared" si="39"/>
        <v>45.130233</v>
      </c>
      <c r="E152" s="22">
        <f t="shared" si="35"/>
        <v>745.35</v>
      </c>
      <c r="F152" s="94">
        <f t="shared" si="36"/>
        <v>14.5</v>
      </c>
      <c r="G152" s="95">
        <f t="shared" si="37"/>
        <v>108.08</v>
      </c>
      <c r="H152" s="95">
        <f t="shared" si="38"/>
        <v>853.43</v>
      </c>
      <c r="I152" s="1">
        <v>1</v>
      </c>
    </row>
    <row r="153" spans="1:9" ht="10.5">
      <c r="A153" s="20">
        <f>Reajuste!A263</f>
        <v>40238</v>
      </c>
      <c r="B153" s="92">
        <f>Reajuste!I263</f>
        <v>691.35</v>
      </c>
      <c r="C153" s="21">
        <f>'[6]Plan2'!C612</f>
        <v>42.153669</v>
      </c>
      <c r="D153" s="93">
        <f t="shared" si="39"/>
        <v>45.130233</v>
      </c>
      <c r="E153" s="22">
        <f t="shared" si="35"/>
        <v>740.17</v>
      </c>
      <c r="F153" s="94">
        <f t="shared" si="36"/>
        <v>13.5</v>
      </c>
      <c r="G153" s="95">
        <f t="shared" si="37"/>
        <v>99.92</v>
      </c>
      <c r="H153" s="95">
        <f t="shared" si="38"/>
        <v>840.09</v>
      </c>
      <c r="I153" s="1">
        <v>1</v>
      </c>
    </row>
    <row r="154" spans="1:9" ht="10.5">
      <c r="A154" s="20">
        <f>Reajuste!A264</f>
        <v>40269</v>
      </c>
      <c r="B154" s="92">
        <f>Reajuste!I264</f>
        <v>691.35</v>
      </c>
      <c r="C154" s="21">
        <f>'[6]Plan2'!C613</f>
        <v>42.45296</v>
      </c>
      <c r="D154" s="93">
        <f t="shared" si="39"/>
        <v>45.130233</v>
      </c>
      <c r="E154" s="22">
        <f t="shared" si="35"/>
        <v>734.95</v>
      </c>
      <c r="F154" s="94">
        <f t="shared" si="36"/>
        <v>12.5</v>
      </c>
      <c r="G154" s="95">
        <f t="shared" si="37"/>
        <v>91.87</v>
      </c>
      <c r="H154" s="95">
        <f t="shared" si="38"/>
        <v>826.82</v>
      </c>
      <c r="I154" s="1">
        <v>1</v>
      </c>
    </row>
    <row r="155" spans="1:9" ht="10.5">
      <c r="A155" s="20">
        <f>Reajuste!A265</f>
        <v>40299</v>
      </c>
      <c r="B155" s="92">
        <f>Reajuste!I265</f>
        <v>691.35</v>
      </c>
      <c r="C155" s="21">
        <f>'[6]Plan2'!C614</f>
        <v>42.762866</v>
      </c>
      <c r="D155" s="93">
        <f t="shared" si="39"/>
        <v>45.130233</v>
      </c>
      <c r="E155" s="22">
        <f t="shared" si="35"/>
        <v>729.62</v>
      </c>
      <c r="F155" s="94">
        <f t="shared" si="36"/>
        <v>11.5</v>
      </c>
      <c r="G155" s="95">
        <f t="shared" si="37"/>
        <v>83.91</v>
      </c>
      <c r="H155" s="95">
        <f t="shared" si="38"/>
        <v>813.53</v>
      </c>
      <c r="I155" s="1">
        <v>1</v>
      </c>
    </row>
    <row r="156" spans="1:9" ht="10.5">
      <c r="A156" s="20">
        <f>Reajuste!A266</f>
        <v>40330</v>
      </c>
      <c r="B156" s="92">
        <f>Reajuste!I266</f>
        <v>691.35</v>
      </c>
      <c r="C156" s="21">
        <f>'[6]Plan2'!C615</f>
        <v>42.946746</v>
      </c>
      <c r="D156" s="93">
        <f t="shared" si="39"/>
        <v>45.130233</v>
      </c>
      <c r="E156" s="22">
        <f t="shared" si="35"/>
        <v>726.5</v>
      </c>
      <c r="F156" s="94">
        <f t="shared" si="36"/>
        <v>10.5</v>
      </c>
      <c r="G156" s="95">
        <f t="shared" si="37"/>
        <v>76.28</v>
      </c>
      <c r="H156" s="95">
        <f t="shared" si="38"/>
        <v>802.78</v>
      </c>
      <c r="I156" s="1">
        <v>1</v>
      </c>
    </row>
    <row r="157" spans="1:9" ht="10.5">
      <c r="A157" s="20">
        <f>Reajuste!A267</f>
        <v>40360</v>
      </c>
      <c r="B157" s="92">
        <f>Reajuste!I267</f>
        <v>691.35</v>
      </c>
      <c r="C157" s="21">
        <f>'[6]Plan2'!C616</f>
        <v>42.899504</v>
      </c>
      <c r="D157" s="93">
        <f t="shared" si="39"/>
        <v>45.130233</v>
      </c>
      <c r="E157" s="22">
        <f t="shared" si="35"/>
        <v>727.3</v>
      </c>
      <c r="F157" s="94">
        <f t="shared" si="36"/>
        <v>9.5</v>
      </c>
      <c r="G157" s="95">
        <f t="shared" si="37"/>
        <v>69.09</v>
      </c>
      <c r="H157" s="95">
        <f t="shared" si="38"/>
        <v>796.39</v>
      </c>
      <c r="I157" s="1">
        <v>1</v>
      </c>
    </row>
    <row r="158" spans="1:9" ht="10.5">
      <c r="A158" s="20">
        <f>Reajuste!A268</f>
        <v>40391</v>
      </c>
      <c r="B158" s="92">
        <f>Reajuste!I268</f>
        <v>691.35</v>
      </c>
      <c r="C158" s="21">
        <f>'[6]Plan2'!C617</f>
        <v>42.869474</v>
      </c>
      <c r="D158" s="93">
        <f t="shared" si="39"/>
        <v>45.130233</v>
      </c>
      <c r="E158" s="22">
        <f t="shared" si="35"/>
        <v>727.81</v>
      </c>
      <c r="F158" s="94">
        <f t="shared" si="36"/>
        <v>8.5</v>
      </c>
      <c r="G158" s="95">
        <f t="shared" si="37"/>
        <v>61.86</v>
      </c>
      <c r="H158" s="95">
        <f t="shared" si="38"/>
        <v>789.67</v>
      </c>
      <c r="I158" s="1">
        <v>1</v>
      </c>
    </row>
    <row r="159" spans="1:9" ht="10.5">
      <c r="A159" s="20">
        <f>Reajuste!A269</f>
        <v>40422</v>
      </c>
      <c r="B159" s="92">
        <f>Reajuste!I269</f>
        <v>691.35</v>
      </c>
      <c r="C159" s="21">
        <f>'[6]Plan2'!C618</f>
        <v>42.839465</v>
      </c>
      <c r="D159" s="93">
        <f t="shared" si="39"/>
        <v>45.130233</v>
      </c>
      <c r="E159" s="22">
        <f aca="true" t="shared" si="40" ref="E159:E166">B159/C159*D159</f>
        <v>728.32</v>
      </c>
      <c r="F159" s="94">
        <f aca="true" t="shared" si="41" ref="F159:F166">F158-1</f>
        <v>7.5</v>
      </c>
      <c r="G159" s="95">
        <f aca="true" t="shared" si="42" ref="G159:G166">E159*F159%</f>
        <v>54.62</v>
      </c>
      <c r="H159" s="95">
        <f aca="true" t="shared" si="43" ref="H159:H166">E159+G159</f>
        <v>782.94</v>
      </c>
      <c r="I159" s="1">
        <v>1</v>
      </c>
    </row>
    <row r="160" spans="1:9" ht="10.5">
      <c r="A160" s="20">
        <f>Reajuste!A270</f>
        <v>40452</v>
      </c>
      <c r="B160" s="92">
        <f>Reajuste!I270</f>
        <v>691.35</v>
      </c>
      <c r="C160" s="21">
        <f>'[6]Plan2'!C619</f>
        <v>43.070798</v>
      </c>
      <c r="D160" s="93">
        <f t="shared" si="39"/>
        <v>45.130233</v>
      </c>
      <c r="E160" s="22">
        <f t="shared" si="40"/>
        <v>724.41</v>
      </c>
      <c r="F160" s="94">
        <f t="shared" si="41"/>
        <v>6.5</v>
      </c>
      <c r="G160" s="95">
        <f t="shared" si="42"/>
        <v>47.09</v>
      </c>
      <c r="H160" s="95">
        <f t="shared" si="43"/>
        <v>771.5</v>
      </c>
      <c r="I160" s="1">
        <v>1</v>
      </c>
    </row>
    <row r="161" spans="1:9" ht="10.5">
      <c r="A161" s="20">
        <f>Reajuste!A271</f>
        <v>40483</v>
      </c>
      <c r="B161" s="92">
        <f>Reajuste!I271</f>
        <v>691.35</v>
      </c>
      <c r="C161" s="21">
        <f>'[6]Plan2'!C620</f>
        <v>43.467049</v>
      </c>
      <c r="D161" s="93">
        <f t="shared" si="39"/>
        <v>45.130233</v>
      </c>
      <c r="E161" s="22">
        <f t="shared" si="40"/>
        <v>717.8</v>
      </c>
      <c r="F161" s="94">
        <f t="shared" si="41"/>
        <v>5.5</v>
      </c>
      <c r="G161" s="95">
        <f t="shared" si="42"/>
        <v>39.48</v>
      </c>
      <c r="H161" s="95">
        <f t="shared" si="43"/>
        <v>757.28</v>
      </c>
      <c r="I161" s="1">
        <v>1</v>
      </c>
    </row>
    <row r="162" spans="1:9" ht="10.5">
      <c r="A162" s="20">
        <f>Reajuste!A272</f>
        <v>40513</v>
      </c>
      <c r="B162" s="92">
        <f>Reajuste!I272</f>
        <v>691.35</v>
      </c>
      <c r="C162" s="21">
        <f>'[6]Plan2'!C621</f>
        <v>43.914759</v>
      </c>
      <c r="D162" s="93">
        <f t="shared" si="39"/>
        <v>45.130233</v>
      </c>
      <c r="E162" s="22">
        <f t="shared" si="40"/>
        <v>710.49</v>
      </c>
      <c r="F162" s="94">
        <f t="shared" si="41"/>
        <v>4.5</v>
      </c>
      <c r="G162" s="95">
        <f t="shared" si="42"/>
        <v>31.97</v>
      </c>
      <c r="H162" s="95">
        <f t="shared" si="43"/>
        <v>742.46</v>
      </c>
      <c r="I162" s="1">
        <v>1</v>
      </c>
    </row>
    <row r="163" spans="1:9" ht="10.5">
      <c r="A163" s="20" t="str">
        <f>Reajuste!A273</f>
        <v>13.º/10</v>
      </c>
      <c r="B163" s="92">
        <f>Reajuste!I273</f>
        <v>691.35</v>
      </c>
      <c r="C163" s="21">
        <f>'[6]Plan2'!C622</f>
        <v>43.914759</v>
      </c>
      <c r="D163" s="93">
        <f t="shared" si="39"/>
        <v>45.130233</v>
      </c>
      <c r="E163" s="22">
        <f t="shared" si="40"/>
        <v>710.49</v>
      </c>
      <c r="F163" s="94">
        <f t="shared" si="41"/>
        <v>3.5</v>
      </c>
      <c r="G163" s="95">
        <f t="shared" si="42"/>
        <v>24.87</v>
      </c>
      <c r="H163" s="95">
        <f t="shared" si="43"/>
        <v>735.36</v>
      </c>
      <c r="I163" s="1">
        <v>1</v>
      </c>
    </row>
    <row r="164" spans="1:9" ht="10.5">
      <c r="A164" s="20">
        <f>Reajuste!A274</f>
        <v>40544</v>
      </c>
      <c r="B164" s="92">
        <f>Reajuste!I274</f>
        <v>736.08</v>
      </c>
      <c r="C164" s="21">
        <f>'[6]Plan2'!C623</f>
        <v>44.178247</v>
      </c>
      <c r="D164" s="93">
        <f t="shared" si="39"/>
        <v>45.130233</v>
      </c>
      <c r="E164" s="22">
        <f t="shared" si="40"/>
        <v>751.94</v>
      </c>
      <c r="F164" s="94">
        <f t="shared" si="41"/>
        <v>2.5</v>
      </c>
      <c r="G164" s="95">
        <f t="shared" si="42"/>
        <v>18.8</v>
      </c>
      <c r="H164" s="95">
        <f t="shared" si="43"/>
        <v>770.74</v>
      </c>
      <c r="I164" s="1">
        <v>1</v>
      </c>
    </row>
    <row r="165" spans="1:9" ht="10.5">
      <c r="A165" s="20">
        <f>Reajuste!A275</f>
        <v>40575</v>
      </c>
      <c r="B165" s="92">
        <f>Reajuste!I275</f>
        <v>736.08</v>
      </c>
      <c r="C165" s="21">
        <f>'[6]Plan2'!C624</f>
        <v>44.593522</v>
      </c>
      <c r="D165" s="93">
        <f t="shared" si="39"/>
        <v>45.130233</v>
      </c>
      <c r="E165" s="22">
        <f t="shared" si="40"/>
        <v>744.94</v>
      </c>
      <c r="F165" s="94">
        <f t="shared" si="41"/>
        <v>1.5</v>
      </c>
      <c r="G165" s="95">
        <f t="shared" si="42"/>
        <v>11.17</v>
      </c>
      <c r="H165" s="95">
        <f t="shared" si="43"/>
        <v>756.11</v>
      </c>
      <c r="I165" s="1">
        <v>1</v>
      </c>
    </row>
    <row r="166" spans="1:9" ht="10.5">
      <c r="A166" s="20">
        <f>Reajuste!A276</f>
        <v>40603</v>
      </c>
      <c r="B166" s="92">
        <f>Reajuste!I276</f>
        <v>736.08</v>
      </c>
      <c r="C166" s="21">
        <f>'[6]Plan2'!C625</f>
        <v>44.834327</v>
      </c>
      <c r="D166" s="93">
        <f>D167</f>
        <v>45.130233</v>
      </c>
      <c r="E166" s="22">
        <f t="shared" si="40"/>
        <v>740.94</v>
      </c>
      <c r="F166" s="94">
        <f t="shared" si="41"/>
        <v>0.5</v>
      </c>
      <c r="G166" s="95">
        <f t="shared" si="42"/>
        <v>3.7</v>
      </c>
      <c r="H166" s="95">
        <f t="shared" si="43"/>
        <v>744.64</v>
      </c>
      <c r="I166" s="1">
        <v>1</v>
      </c>
    </row>
    <row r="167" spans="1:8" ht="10.5">
      <c r="A167" s="20">
        <f>Reajuste!A277</f>
        <v>40634</v>
      </c>
      <c r="B167" s="92">
        <f>Reajuste!I277</f>
        <v>736.08</v>
      </c>
      <c r="C167" s="21">
        <f>'[6]Plan2'!C626</f>
        <v>45.130233</v>
      </c>
      <c r="D167" s="93">
        <f>C167</f>
        <v>45.130233</v>
      </c>
      <c r="E167" s="22">
        <f>B167/C167*D167</f>
        <v>736.08</v>
      </c>
      <c r="F167" s="94">
        <f>F166-1</f>
        <v>-0.5</v>
      </c>
      <c r="G167" s="95">
        <f>E167*F167%</f>
        <v>-3.68</v>
      </c>
      <c r="H167" s="95">
        <f>E167+G167</f>
        <v>732.4</v>
      </c>
    </row>
    <row r="168" spans="1:8" ht="10.5">
      <c r="A168" s="96"/>
      <c r="B168" s="96"/>
      <c r="C168" s="97"/>
      <c r="D168" s="98"/>
      <c r="E168" s="24"/>
      <c r="F168" s="24"/>
      <c r="G168" s="99"/>
      <c r="H168" s="99"/>
    </row>
    <row r="169" spans="1:9" ht="10.5">
      <c r="A169" s="18" t="s">
        <v>201</v>
      </c>
      <c r="E169" s="17">
        <f>SUM(E21:E167)</f>
        <v>102601.1</v>
      </c>
      <c r="G169" s="17">
        <f>SUM(G21:G167)</f>
        <v>67171.64</v>
      </c>
      <c r="H169" s="17">
        <f>SUM(H21:H167)</f>
        <v>169772.74</v>
      </c>
      <c r="I169" s="1">
        <f>SUM(I21:I167)</f>
        <v>119</v>
      </c>
    </row>
  </sheetData>
  <sheetProtection/>
  <printOptions/>
  <pageMargins left="0.92" right="0.41" top="0.7" bottom="0.57" header="0.7" footer="0.492125985"/>
  <pageSetup horizontalDpi="600" verticalDpi="600" orientation="portrait" paperSize="9" r:id="rId1"/>
  <headerFooter alignWithMargins="0">
    <oddHeader>&amp;RAnexo: 04
Folha : 0&amp;P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29"/>
  <sheetViews>
    <sheetView showGridLines="0" zoomScalePageLayoutView="0" workbookViewId="0" topLeftCell="A1">
      <selection activeCell="A11" sqref="A11"/>
    </sheetView>
  </sheetViews>
  <sheetFormatPr defaultColWidth="11.421875" defaultRowHeight="12.75"/>
  <cols>
    <col min="1" max="1" width="9.140625" style="1" customWidth="1"/>
    <col min="2" max="2" width="2.28125" style="1" customWidth="1"/>
    <col min="3" max="3" width="16.28125" style="1" customWidth="1"/>
    <col min="4" max="6" width="13.00390625" style="1" customWidth="1"/>
    <col min="7" max="7" width="14.28125" style="1" customWidth="1"/>
    <col min="8" max="9" width="12.00390625" style="1" customWidth="1"/>
    <col min="10" max="10" width="8.421875" style="1" customWidth="1"/>
    <col min="11" max="11" width="10.57421875" style="1" customWidth="1"/>
    <col min="12" max="12" width="13.7109375" style="1" customWidth="1"/>
    <col min="13" max="13" width="11.28125" style="1" customWidth="1"/>
    <col min="14" max="14" width="10.00390625" style="1" customWidth="1"/>
    <col min="15" max="15" width="7.7109375" style="1" customWidth="1"/>
    <col min="16" max="16" width="10.140625" style="1" customWidth="1"/>
    <col min="17" max="17" width="12.421875" style="1" customWidth="1"/>
    <col min="18" max="18" width="8.28125" style="1" customWidth="1"/>
    <col min="19" max="19" width="3.8515625" style="1" customWidth="1"/>
    <col min="20" max="16384" width="11.421875" style="1" customWidth="1"/>
  </cols>
  <sheetData>
    <row r="1" spans="1:12" ht="10.5">
      <c r="A1" s="133"/>
      <c r="L1" s="2" t="s">
        <v>97</v>
      </c>
    </row>
    <row r="2" spans="1:12" ht="10.5">
      <c r="A2" s="133"/>
      <c r="L2" s="2" t="s">
        <v>12</v>
      </c>
    </row>
    <row r="6" ht="10.5">
      <c r="A6" s="1" t="s">
        <v>96</v>
      </c>
    </row>
    <row r="8" spans="11:16" ht="10.5">
      <c r="K8" s="18"/>
      <c r="L8" s="18"/>
      <c r="M8" s="18"/>
      <c r="N8" s="18"/>
      <c r="O8" s="18"/>
      <c r="P8" s="18"/>
    </row>
    <row r="9" spans="1:16" ht="10.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ht="10.5">
      <c r="A10" s="1" t="s">
        <v>210</v>
      </c>
    </row>
    <row r="11" ht="11.25" thickBot="1"/>
    <row r="12" spans="1:12" ht="12" thickBot="1" thickTop="1">
      <c r="A12" s="76" t="s">
        <v>0</v>
      </c>
      <c r="B12" s="76"/>
      <c r="C12" s="76"/>
      <c r="D12" s="77" t="s">
        <v>1</v>
      </c>
      <c r="E12" s="76" t="s">
        <v>2</v>
      </c>
      <c r="F12" s="76" t="s">
        <v>3</v>
      </c>
      <c r="G12" s="76" t="s">
        <v>59</v>
      </c>
      <c r="H12" s="19" t="s">
        <v>60</v>
      </c>
      <c r="I12" s="19" t="s">
        <v>67</v>
      </c>
      <c r="J12" s="19" t="s">
        <v>68</v>
      </c>
      <c r="K12" s="19" t="s">
        <v>92</v>
      </c>
      <c r="L12" s="19" t="s">
        <v>93</v>
      </c>
    </row>
    <row r="13" ht="12" thickBot="1" thickTop="1"/>
    <row r="14" spans="1:12" ht="11.25" thickTop="1">
      <c r="A14" s="106" t="s">
        <v>4</v>
      </c>
      <c r="B14" s="109" t="s">
        <v>5</v>
      </c>
      <c r="C14" s="100" t="s">
        <v>6</v>
      </c>
      <c r="D14" s="70" t="s">
        <v>7</v>
      </c>
      <c r="E14" s="70" t="s">
        <v>85</v>
      </c>
      <c r="F14" s="70" t="s">
        <v>88</v>
      </c>
      <c r="G14" s="79" t="s">
        <v>69</v>
      </c>
      <c r="H14" s="79" t="s">
        <v>69</v>
      </c>
      <c r="I14" s="79" t="s">
        <v>70</v>
      </c>
      <c r="J14" s="80" t="s">
        <v>52</v>
      </c>
      <c r="K14" s="79" t="s">
        <v>62</v>
      </c>
      <c r="L14" s="81" t="s">
        <v>70</v>
      </c>
    </row>
    <row r="15" spans="1:12" ht="10.5">
      <c r="A15" s="107"/>
      <c r="B15" s="110"/>
      <c r="C15" s="101"/>
      <c r="D15" s="72" t="s">
        <v>13</v>
      </c>
      <c r="E15" s="72" t="s">
        <v>86</v>
      </c>
      <c r="F15" s="72" t="s">
        <v>89</v>
      </c>
      <c r="G15" s="83" t="s">
        <v>71</v>
      </c>
      <c r="H15" s="83" t="s">
        <v>72</v>
      </c>
      <c r="I15" s="83" t="s">
        <v>69</v>
      </c>
      <c r="J15" s="84"/>
      <c r="K15" s="83" t="s">
        <v>73</v>
      </c>
      <c r="L15" s="85" t="s">
        <v>69</v>
      </c>
    </row>
    <row r="16" spans="1:12" ht="10.5">
      <c r="A16" s="107"/>
      <c r="B16" s="110"/>
      <c r="C16" s="101"/>
      <c r="D16" s="72" t="s">
        <v>84</v>
      </c>
      <c r="E16" s="72" t="s">
        <v>87</v>
      </c>
      <c r="F16" s="72" t="s">
        <v>87</v>
      </c>
      <c r="G16" s="83" t="s">
        <v>75</v>
      </c>
      <c r="H16" s="83" t="s">
        <v>75</v>
      </c>
      <c r="I16" s="83" t="s">
        <v>71</v>
      </c>
      <c r="J16" s="84"/>
      <c r="K16" s="83" t="s">
        <v>52</v>
      </c>
      <c r="L16" s="85" t="s">
        <v>76</v>
      </c>
    </row>
    <row r="17" spans="1:12" ht="10.5">
      <c r="A17" s="107"/>
      <c r="B17" s="110"/>
      <c r="C17" s="101"/>
      <c r="D17" s="72"/>
      <c r="E17" s="72"/>
      <c r="F17" s="72"/>
      <c r="G17" s="83" t="s">
        <v>78</v>
      </c>
      <c r="H17" s="83" t="s">
        <v>78</v>
      </c>
      <c r="I17" s="83" t="s">
        <v>79</v>
      </c>
      <c r="J17" s="84"/>
      <c r="K17" s="83"/>
      <c r="L17" s="85" t="s">
        <v>52</v>
      </c>
    </row>
    <row r="18" spans="1:12" ht="10.5">
      <c r="A18" s="107"/>
      <c r="B18" s="110"/>
      <c r="C18" s="101"/>
      <c r="D18" s="72"/>
      <c r="E18" s="72"/>
      <c r="F18" s="72"/>
      <c r="G18" s="83" t="s">
        <v>80</v>
      </c>
      <c r="H18" s="83" t="s">
        <v>81</v>
      </c>
      <c r="I18" s="86" t="str">
        <f>H19</f>
        <v>01/05/2011</v>
      </c>
      <c r="J18" s="84"/>
      <c r="K18" s="83"/>
      <c r="L18" s="85" t="s">
        <v>8</v>
      </c>
    </row>
    <row r="19" spans="1:12" ht="11.25" thickBot="1">
      <c r="A19" s="108"/>
      <c r="B19" s="111"/>
      <c r="C19" s="102"/>
      <c r="D19" s="74" t="s">
        <v>91</v>
      </c>
      <c r="E19" s="74"/>
      <c r="F19" s="74" t="s">
        <v>90</v>
      </c>
      <c r="G19" s="88"/>
      <c r="H19" s="89" t="str">
        <f>Plan4!D19</f>
        <v>01/05/2011</v>
      </c>
      <c r="I19" s="88"/>
      <c r="J19" s="88"/>
      <c r="K19" s="90" t="s">
        <v>94</v>
      </c>
      <c r="L19" s="91" t="s">
        <v>95</v>
      </c>
    </row>
    <row r="20" ht="11.25" thickTop="1"/>
    <row r="21" spans="1:12" ht="10.5">
      <c r="A21" s="20">
        <f>Reajuste!A131</f>
        <v>36526</v>
      </c>
      <c r="B21" s="46" t="s">
        <v>5</v>
      </c>
      <c r="C21" s="68"/>
      <c r="D21" s="103">
        <f>Plan4!B21</f>
        <v>192.77</v>
      </c>
      <c r="E21" s="105">
        <v>15</v>
      </c>
      <c r="F21" s="104">
        <f>D21*E21%</f>
        <v>28.92</v>
      </c>
      <c r="G21" s="21">
        <f>Plan4!C21</f>
        <v>21.280595</v>
      </c>
      <c r="H21" s="21">
        <f>Plan4!D21</f>
        <v>45.130233</v>
      </c>
      <c r="I21" s="22">
        <f>F21/G21*H21</f>
        <v>61.33</v>
      </c>
      <c r="J21" s="94">
        <f>Plan4!F21</f>
        <v>119</v>
      </c>
      <c r="K21" s="95">
        <f>I21*J21%</f>
        <v>72.98</v>
      </c>
      <c r="L21" s="95">
        <f>I21+K21</f>
        <v>134.31</v>
      </c>
    </row>
    <row r="22" spans="1:12" ht="10.5">
      <c r="A22" s="20">
        <f>Reajuste!A132</f>
        <v>36557</v>
      </c>
      <c r="B22" s="46" t="s">
        <v>5</v>
      </c>
      <c r="C22" s="68"/>
      <c r="D22" s="103">
        <f>Plan4!B22</f>
        <v>321.29</v>
      </c>
      <c r="E22" s="105">
        <v>15</v>
      </c>
      <c r="F22" s="104">
        <f>D22*E22%</f>
        <v>48.19</v>
      </c>
      <c r="G22" s="21">
        <f>Plan4!C22</f>
        <v>21.410406</v>
      </c>
      <c r="H22" s="21">
        <f>Plan4!D22</f>
        <v>45.130233</v>
      </c>
      <c r="I22" s="22">
        <f>F22/G22*H22</f>
        <v>101.58</v>
      </c>
      <c r="J22" s="94">
        <f>Plan4!F22</f>
        <v>118.5</v>
      </c>
      <c r="K22" s="95">
        <f>I22*J22%</f>
        <v>120.37</v>
      </c>
      <c r="L22" s="95">
        <f>I22+K22</f>
        <v>221.95</v>
      </c>
    </row>
    <row r="23" spans="1:12" ht="10.5">
      <c r="A23" s="20">
        <f>Reajuste!A133</f>
        <v>36586</v>
      </c>
      <c r="B23" s="46" t="s">
        <v>5</v>
      </c>
      <c r="C23" s="68"/>
      <c r="D23" s="103">
        <f>Plan4!B23</f>
        <v>321.29</v>
      </c>
      <c r="E23" s="105">
        <v>15</v>
      </c>
      <c r="F23" s="104">
        <f aca="true" t="shared" si="0" ref="F23:F48">D23*E23%</f>
        <v>48.19</v>
      </c>
      <c r="G23" s="21">
        <f>Plan4!C23</f>
        <v>21.421111</v>
      </c>
      <c r="H23" s="21">
        <f>Plan4!D23</f>
        <v>45.130233</v>
      </c>
      <c r="I23" s="22">
        <f aca="true" t="shared" si="1" ref="I23:I48">F23/G23*H23</f>
        <v>101.53</v>
      </c>
      <c r="J23" s="94">
        <f>Plan4!F23</f>
        <v>118</v>
      </c>
      <c r="K23" s="95">
        <f aca="true" t="shared" si="2" ref="K23:K48">I23*J23%</f>
        <v>119.81</v>
      </c>
      <c r="L23" s="95">
        <f aca="true" t="shared" si="3" ref="L23:L48">I23+K23</f>
        <v>221.34</v>
      </c>
    </row>
    <row r="24" spans="1:12" ht="10.5">
      <c r="A24" s="20">
        <f>Reajuste!A134</f>
        <v>36617</v>
      </c>
      <c r="B24" s="46" t="s">
        <v>5</v>
      </c>
      <c r="C24" s="68"/>
      <c r="D24" s="103">
        <f>Plan4!B24</f>
        <v>321.29</v>
      </c>
      <c r="E24" s="105">
        <v>15</v>
      </c>
      <c r="F24" s="104">
        <f t="shared" si="0"/>
        <v>48.19</v>
      </c>
      <c r="G24" s="21">
        <f>Plan4!C24</f>
        <v>21.448958</v>
      </c>
      <c r="H24" s="21">
        <f>Plan4!D24</f>
        <v>45.130233</v>
      </c>
      <c r="I24" s="22">
        <f t="shared" si="1"/>
        <v>101.4</v>
      </c>
      <c r="J24" s="94">
        <f>Plan4!F24</f>
        <v>117.5</v>
      </c>
      <c r="K24" s="95">
        <f t="shared" si="2"/>
        <v>119.15</v>
      </c>
      <c r="L24" s="95">
        <f t="shared" si="3"/>
        <v>220.55</v>
      </c>
    </row>
    <row r="25" spans="1:12" ht="10.5">
      <c r="A25" s="20">
        <f>Reajuste!A135</f>
        <v>36647</v>
      </c>
      <c r="B25" s="46" t="s">
        <v>5</v>
      </c>
      <c r="C25" s="68"/>
      <c r="D25" s="103">
        <f>Plan4!B25</f>
        <v>339.96</v>
      </c>
      <c r="E25" s="105">
        <v>15</v>
      </c>
      <c r="F25" s="104">
        <f t="shared" si="0"/>
        <v>50.99</v>
      </c>
      <c r="G25" s="21">
        <f>Plan4!C25</f>
        <v>21.468262</v>
      </c>
      <c r="H25" s="21">
        <f>Plan4!D25</f>
        <v>45.130233</v>
      </c>
      <c r="I25" s="22">
        <f t="shared" si="1"/>
        <v>107.19</v>
      </c>
      <c r="J25" s="94">
        <f>Plan4!F25</f>
        <v>117</v>
      </c>
      <c r="K25" s="95">
        <f t="shared" si="2"/>
        <v>125.41</v>
      </c>
      <c r="L25" s="95">
        <f t="shared" si="3"/>
        <v>232.6</v>
      </c>
    </row>
    <row r="26" spans="1:12" ht="10.5">
      <c r="A26" s="20">
        <f>Reajuste!A136</f>
        <v>36678</v>
      </c>
      <c r="B26" s="46" t="s">
        <v>5</v>
      </c>
      <c r="C26" s="68"/>
      <c r="D26" s="103">
        <f>Plan4!B26</f>
        <v>339.96</v>
      </c>
      <c r="E26" s="105">
        <v>15</v>
      </c>
      <c r="F26" s="104">
        <f t="shared" si="0"/>
        <v>50.99</v>
      </c>
      <c r="G26" s="21">
        <f>Plan4!C26</f>
        <v>21.457527</v>
      </c>
      <c r="H26" s="21">
        <f>Plan4!D26</f>
        <v>45.130233</v>
      </c>
      <c r="I26" s="22">
        <f t="shared" si="1"/>
        <v>107.24</v>
      </c>
      <c r="J26" s="94">
        <f>Plan4!F26</f>
        <v>116.5</v>
      </c>
      <c r="K26" s="95">
        <f t="shared" si="2"/>
        <v>124.93</v>
      </c>
      <c r="L26" s="95">
        <f t="shared" si="3"/>
        <v>232.17</v>
      </c>
    </row>
    <row r="27" spans="1:12" ht="10.5">
      <c r="A27" s="20">
        <f>Reajuste!A137</f>
        <v>36708</v>
      </c>
      <c r="B27" s="46" t="s">
        <v>5</v>
      </c>
      <c r="C27" s="68"/>
      <c r="D27" s="103">
        <f>Plan4!B27</f>
        <v>339.96</v>
      </c>
      <c r="E27" s="105">
        <v>15</v>
      </c>
      <c r="F27" s="104">
        <f t="shared" si="0"/>
        <v>50.99</v>
      </c>
      <c r="G27" s="21">
        <f>Plan4!C27</f>
        <v>21.521899</v>
      </c>
      <c r="H27" s="21">
        <f>Plan4!D27</f>
        <v>45.130233</v>
      </c>
      <c r="I27" s="22">
        <f t="shared" si="1"/>
        <v>106.92</v>
      </c>
      <c r="J27" s="94">
        <f>Plan4!F27</f>
        <v>116</v>
      </c>
      <c r="K27" s="95">
        <f t="shared" si="2"/>
        <v>124.03</v>
      </c>
      <c r="L27" s="95">
        <f t="shared" si="3"/>
        <v>230.95</v>
      </c>
    </row>
    <row r="28" spans="1:12" ht="10.5">
      <c r="A28" s="20">
        <f>Reajuste!A138</f>
        <v>36739</v>
      </c>
      <c r="B28" s="46" t="s">
        <v>5</v>
      </c>
      <c r="C28" s="68"/>
      <c r="D28" s="103">
        <f>Plan4!B28</f>
        <v>339.96</v>
      </c>
      <c r="E28" s="105">
        <v>15</v>
      </c>
      <c r="F28" s="104">
        <f t="shared" si="0"/>
        <v>50.99</v>
      </c>
      <c r="G28" s="21">
        <f>Plan4!C28</f>
        <v>21.821053</v>
      </c>
      <c r="H28" s="21">
        <f>Plan4!D28</f>
        <v>45.130233</v>
      </c>
      <c r="I28" s="22">
        <f t="shared" si="1"/>
        <v>105.46</v>
      </c>
      <c r="J28" s="94">
        <f>Plan4!F28</f>
        <v>115.5</v>
      </c>
      <c r="K28" s="95">
        <f t="shared" si="2"/>
        <v>121.81</v>
      </c>
      <c r="L28" s="95">
        <f t="shared" si="3"/>
        <v>227.27</v>
      </c>
    </row>
    <row r="29" spans="1:12" ht="10.5">
      <c r="A29" s="20">
        <f>Reajuste!A139</f>
        <v>36770</v>
      </c>
      <c r="B29" s="46" t="s">
        <v>5</v>
      </c>
      <c r="C29" s="68"/>
      <c r="D29" s="103">
        <f>Plan4!B29</f>
        <v>339.96</v>
      </c>
      <c r="E29" s="105">
        <v>15</v>
      </c>
      <c r="F29" s="104">
        <f t="shared" si="0"/>
        <v>50.99</v>
      </c>
      <c r="G29" s="21">
        <f>Plan4!C29</f>
        <v>22.085087</v>
      </c>
      <c r="H29" s="21">
        <f>Plan4!D29</f>
        <v>45.130233</v>
      </c>
      <c r="I29" s="22">
        <f t="shared" si="1"/>
        <v>104.2</v>
      </c>
      <c r="J29" s="94">
        <f>Plan4!F29</f>
        <v>115</v>
      </c>
      <c r="K29" s="95">
        <f t="shared" si="2"/>
        <v>119.83</v>
      </c>
      <c r="L29" s="95">
        <f t="shared" si="3"/>
        <v>224.03</v>
      </c>
    </row>
    <row r="30" spans="1:12" ht="10.5">
      <c r="A30" s="20">
        <f>Reajuste!A140</f>
        <v>36800</v>
      </c>
      <c r="B30" s="46" t="s">
        <v>5</v>
      </c>
      <c r="C30" s="68"/>
      <c r="D30" s="103">
        <f>Plan4!B30</f>
        <v>339.96</v>
      </c>
      <c r="E30" s="105">
        <v>15</v>
      </c>
      <c r="F30" s="104">
        <f t="shared" si="0"/>
        <v>50.99</v>
      </c>
      <c r="G30" s="21">
        <f>Plan4!C30</f>
        <v>22.180052</v>
      </c>
      <c r="H30" s="21">
        <f>Plan4!D30</f>
        <v>45.130233</v>
      </c>
      <c r="I30" s="22">
        <f t="shared" si="1"/>
        <v>103.75</v>
      </c>
      <c r="J30" s="94">
        <f>Plan4!F30</f>
        <v>114.5</v>
      </c>
      <c r="K30" s="95">
        <f t="shared" si="2"/>
        <v>118.79</v>
      </c>
      <c r="L30" s="95">
        <f t="shared" si="3"/>
        <v>222.54</v>
      </c>
    </row>
    <row r="31" spans="1:12" ht="10.5">
      <c r="A31" s="20">
        <f>Reajuste!A141</f>
        <v>36831</v>
      </c>
      <c r="B31" s="46" t="s">
        <v>5</v>
      </c>
      <c r="C31" s="68"/>
      <c r="D31" s="103">
        <f>Plan4!B31</f>
        <v>339.96</v>
      </c>
      <c r="E31" s="105">
        <v>15</v>
      </c>
      <c r="F31" s="104">
        <f t="shared" si="0"/>
        <v>50.99</v>
      </c>
      <c r="G31" s="21">
        <f>Plan4!C31</f>
        <v>22.21554</v>
      </c>
      <c r="H31" s="21">
        <f>Plan4!D31</f>
        <v>45.130233</v>
      </c>
      <c r="I31" s="22">
        <f t="shared" si="1"/>
        <v>103.58</v>
      </c>
      <c r="J31" s="94">
        <f>Plan4!F31</f>
        <v>114</v>
      </c>
      <c r="K31" s="95">
        <f t="shared" si="2"/>
        <v>118.08</v>
      </c>
      <c r="L31" s="95">
        <f t="shared" si="3"/>
        <v>221.66</v>
      </c>
    </row>
    <row r="32" spans="1:12" ht="10.5">
      <c r="A32" s="20">
        <f>Reajuste!A142</f>
        <v>36861</v>
      </c>
      <c r="B32" s="46" t="s">
        <v>5</v>
      </c>
      <c r="C32" s="68"/>
      <c r="D32" s="103">
        <f>Plan4!B32</f>
        <v>339.96</v>
      </c>
      <c r="E32" s="105">
        <v>15</v>
      </c>
      <c r="F32" s="104">
        <f t="shared" si="0"/>
        <v>50.99</v>
      </c>
      <c r="G32" s="21">
        <f>Plan4!C32</f>
        <v>22.279965</v>
      </c>
      <c r="H32" s="21">
        <f>Plan4!D32</f>
        <v>45.130233</v>
      </c>
      <c r="I32" s="22">
        <f t="shared" si="1"/>
        <v>103.29</v>
      </c>
      <c r="J32" s="94">
        <f>Plan4!F32</f>
        <v>113.5</v>
      </c>
      <c r="K32" s="95">
        <f t="shared" si="2"/>
        <v>117.23</v>
      </c>
      <c r="L32" s="95">
        <f t="shared" si="3"/>
        <v>220.52</v>
      </c>
    </row>
    <row r="33" spans="1:12" ht="10.5">
      <c r="A33" s="20" t="str">
        <f>Reajuste!A143</f>
        <v>13.º/00</v>
      </c>
      <c r="B33" s="46" t="s">
        <v>5</v>
      </c>
      <c r="C33" s="68"/>
      <c r="D33" s="103">
        <f>Plan4!B33</f>
        <v>339.96</v>
      </c>
      <c r="E33" s="105">
        <v>15</v>
      </c>
      <c r="F33" s="104">
        <f t="shared" si="0"/>
        <v>50.99</v>
      </c>
      <c r="G33" s="21">
        <f>Plan4!C33</f>
        <v>22.279965</v>
      </c>
      <c r="H33" s="21">
        <f>Plan4!D33</f>
        <v>45.130233</v>
      </c>
      <c r="I33" s="22">
        <f t="shared" si="1"/>
        <v>103.29</v>
      </c>
      <c r="J33" s="94">
        <f>Plan4!F33</f>
        <v>113.5</v>
      </c>
      <c r="K33" s="95">
        <f t="shared" si="2"/>
        <v>117.23</v>
      </c>
      <c r="L33" s="95">
        <f t="shared" si="3"/>
        <v>220.52</v>
      </c>
    </row>
    <row r="34" spans="1:12" ht="10.5">
      <c r="A34" s="20">
        <f>Reajuste!A144</f>
        <v>36892</v>
      </c>
      <c r="B34" s="46" t="s">
        <v>5</v>
      </c>
      <c r="C34" s="68"/>
      <c r="D34" s="103">
        <f>Plan4!B34</f>
        <v>339.96</v>
      </c>
      <c r="E34" s="105">
        <v>15</v>
      </c>
      <c r="F34" s="104">
        <f t="shared" si="0"/>
        <v>50.99</v>
      </c>
      <c r="G34" s="21">
        <f>Plan4!C34</f>
        <v>22.402504</v>
      </c>
      <c r="H34" s="21">
        <f>Plan4!D34</f>
        <v>45.130233</v>
      </c>
      <c r="I34" s="22">
        <f t="shared" si="1"/>
        <v>102.72</v>
      </c>
      <c r="J34" s="94">
        <f>Plan4!F34</f>
        <v>113</v>
      </c>
      <c r="K34" s="95">
        <f t="shared" si="2"/>
        <v>116.07</v>
      </c>
      <c r="L34" s="95">
        <f t="shared" si="3"/>
        <v>218.79</v>
      </c>
    </row>
    <row r="35" spans="1:12" ht="10.5">
      <c r="A35" s="20">
        <f>Reajuste!A145</f>
        <v>36923</v>
      </c>
      <c r="B35" s="46" t="s">
        <v>5</v>
      </c>
      <c r="C35" s="68"/>
      <c r="D35" s="103">
        <f>Plan4!B35</f>
        <v>339.96</v>
      </c>
      <c r="E35" s="105">
        <v>15</v>
      </c>
      <c r="F35" s="104">
        <f t="shared" si="0"/>
        <v>50.99</v>
      </c>
      <c r="G35" s="21">
        <f>Plan4!C35</f>
        <v>22.575003</v>
      </c>
      <c r="H35" s="21">
        <f>Plan4!D35</f>
        <v>45.130233</v>
      </c>
      <c r="I35" s="22">
        <f t="shared" si="1"/>
        <v>101.94</v>
      </c>
      <c r="J35" s="94">
        <f>Plan4!F35</f>
        <v>112.5</v>
      </c>
      <c r="K35" s="95">
        <f t="shared" si="2"/>
        <v>114.68</v>
      </c>
      <c r="L35" s="95">
        <f t="shared" si="3"/>
        <v>216.62</v>
      </c>
    </row>
    <row r="36" spans="1:12" ht="10.5">
      <c r="A36" s="20">
        <f>Reajuste!A146</f>
        <v>36951</v>
      </c>
      <c r="B36" s="46" t="s">
        <v>5</v>
      </c>
      <c r="C36" s="68"/>
      <c r="D36" s="103">
        <f>Plan4!B36</f>
        <v>339.96</v>
      </c>
      <c r="E36" s="105">
        <v>15</v>
      </c>
      <c r="F36" s="104">
        <f t="shared" si="0"/>
        <v>50.99</v>
      </c>
      <c r="G36" s="21">
        <f>Plan4!C36</f>
        <v>22.68562</v>
      </c>
      <c r="H36" s="21">
        <f>Plan4!D36</f>
        <v>45.130233</v>
      </c>
      <c r="I36" s="22">
        <f t="shared" si="1"/>
        <v>101.44</v>
      </c>
      <c r="J36" s="94">
        <f>Plan4!F36</f>
        <v>112</v>
      </c>
      <c r="K36" s="95">
        <f t="shared" si="2"/>
        <v>113.61</v>
      </c>
      <c r="L36" s="95">
        <f t="shared" si="3"/>
        <v>215.05</v>
      </c>
    </row>
    <row r="37" spans="1:12" ht="10.5">
      <c r="A37" s="20">
        <f>Reajuste!A147</f>
        <v>36982</v>
      </c>
      <c r="B37" s="46" t="s">
        <v>5</v>
      </c>
      <c r="C37" s="68"/>
      <c r="D37" s="103">
        <f>Plan4!B37</f>
        <v>339.96</v>
      </c>
      <c r="E37" s="105">
        <v>15</v>
      </c>
      <c r="F37" s="104">
        <f t="shared" si="0"/>
        <v>50.99</v>
      </c>
      <c r="G37" s="21">
        <f>Plan4!C37</f>
        <v>22.79451</v>
      </c>
      <c r="H37" s="21">
        <f>Plan4!D37</f>
        <v>45.130233</v>
      </c>
      <c r="I37" s="22">
        <f t="shared" si="1"/>
        <v>100.95</v>
      </c>
      <c r="J37" s="94">
        <f>Plan4!F37</f>
        <v>111.5</v>
      </c>
      <c r="K37" s="95">
        <f t="shared" si="2"/>
        <v>112.56</v>
      </c>
      <c r="L37" s="95">
        <f t="shared" si="3"/>
        <v>213.51</v>
      </c>
    </row>
    <row r="38" spans="1:12" ht="10.5">
      <c r="A38" s="20">
        <f>Reajuste!A148</f>
        <v>37013</v>
      </c>
      <c r="B38" s="46" t="s">
        <v>5</v>
      </c>
      <c r="C38" s="68"/>
      <c r="D38" s="103">
        <f>Plan4!B38</f>
        <v>366</v>
      </c>
      <c r="E38" s="105">
        <v>15</v>
      </c>
      <c r="F38" s="104">
        <f t="shared" si="0"/>
        <v>54.9</v>
      </c>
      <c r="G38" s="21">
        <f>Plan4!C38</f>
        <v>22.985983</v>
      </c>
      <c r="H38" s="21">
        <f>Plan4!D38</f>
        <v>45.130233</v>
      </c>
      <c r="I38" s="22">
        <f t="shared" si="1"/>
        <v>107.79</v>
      </c>
      <c r="J38" s="94">
        <f>Plan4!F38</f>
        <v>111</v>
      </c>
      <c r="K38" s="95">
        <f t="shared" si="2"/>
        <v>119.65</v>
      </c>
      <c r="L38" s="95">
        <f t="shared" si="3"/>
        <v>227.44</v>
      </c>
    </row>
    <row r="39" spans="1:12" ht="10.5">
      <c r="A39" s="20">
        <f>Reajuste!A149</f>
        <v>37044</v>
      </c>
      <c r="B39" s="46" t="s">
        <v>5</v>
      </c>
      <c r="C39" s="68"/>
      <c r="D39" s="103">
        <f>Plan4!B39</f>
        <v>366</v>
      </c>
      <c r="E39" s="105">
        <v>15</v>
      </c>
      <c r="F39" s="104">
        <f t="shared" si="0"/>
        <v>54.9</v>
      </c>
      <c r="G39" s="21">
        <f>Plan4!C39</f>
        <v>23.117003</v>
      </c>
      <c r="H39" s="21">
        <f>Plan4!D39</f>
        <v>45.130233</v>
      </c>
      <c r="I39" s="22">
        <f t="shared" si="1"/>
        <v>107.18</v>
      </c>
      <c r="J39" s="94">
        <f>Plan4!F39</f>
        <v>110.5</v>
      </c>
      <c r="K39" s="95">
        <f t="shared" si="2"/>
        <v>118.43</v>
      </c>
      <c r="L39" s="95">
        <f t="shared" si="3"/>
        <v>225.61</v>
      </c>
    </row>
    <row r="40" spans="1:12" ht="10.5">
      <c r="A40" s="20">
        <f>Reajuste!A150</f>
        <v>37075</v>
      </c>
      <c r="B40" s="46" t="s">
        <v>5</v>
      </c>
      <c r="C40" s="68"/>
      <c r="D40" s="103">
        <f>Plan4!B40</f>
        <v>366</v>
      </c>
      <c r="E40" s="105">
        <v>15</v>
      </c>
      <c r="F40" s="104">
        <f t="shared" si="0"/>
        <v>54.9</v>
      </c>
      <c r="G40" s="21">
        <f>Plan4!C40</f>
        <v>23.255705</v>
      </c>
      <c r="H40" s="21">
        <f>Plan4!D40</f>
        <v>45.130233</v>
      </c>
      <c r="I40" s="22">
        <f t="shared" si="1"/>
        <v>106.54</v>
      </c>
      <c r="J40" s="94">
        <f>Plan4!F40</f>
        <v>110</v>
      </c>
      <c r="K40" s="95">
        <f t="shared" si="2"/>
        <v>117.19</v>
      </c>
      <c r="L40" s="95">
        <f t="shared" si="3"/>
        <v>223.73</v>
      </c>
    </row>
    <row r="41" spans="1:12" ht="10.5">
      <c r="A41" s="20">
        <f>Reajuste!A151</f>
        <v>37106</v>
      </c>
      <c r="B41" s="46" t="s">
        <v>5</v>
      </c>
      <c r="C41" s="68"/>
      <c r="D41" s="103">
        <f>Plan4!B41</f>
        <v>366</v>
      </c>
      <c r="E41" s="105">
        <v>15</v>
      </c>
      <c r="F41" s="104">
        <f t="shared" si="0"/>
        <v>54.9</v>
      </c>
      <c r="G41" s="21">
        <f>Plan4!C41</f>
        <v>23.513843</v>
      </c>
      <c r="H41" s="21">
        <f>Plan4!D41</f>
        <v>45.130233</v>
      </c>
      <c r="I41" s="22">
        <f t="shared" si="1"/>
        <v>105.37</v>
      </c>
      <c r="J41" s="94">
        <f>Plan4!F41</f>
        <v>109.5</v>
      </c>
      <c r="K41" s="95">
        <f t="shared" si="2"/>
        <v>115.38</v>
      </c>
      <c r="L41" s="95">
        <f t="shared" si="3"/>
        <v>220.75</v>
      </c>
    </row>
    <row r="42" spans="1:12" ht="10.5">
      <c r="A42" s="20">
        <f>Reajuste!A152</f>
        <v>37137</v>
      </c>
      <c r="B42" s="46" t="s">
        <v>5</v>
      </c>
      <c r="C42" s="68"/>
      <c r="D42" s="103">
        <f>Plan4!B42</f>
        <v>366</v>
      </c>
      <c r="E42" s="105">
        <v>15</v>
      </c>
      <c r="F42" s="104">
        <f t="shared" si="0"/>
        <v>54.9</v>
      </c>
      <c r="G42" s="21">
        <f>Plan4!C42</f>
        <v>23.699602</v>
      </c>
      <c r="H42" s="21">
        <f>Plan4!D42</f>
        <v>45.130233</v>
      </c>
      <c r="I42" s="22">
        <f t="shared" si="1"/>
        <v>104.54</v>
      </c>
      <c r="J42" s="94">
        <f>Plan4!F42</f>
        <v>109</v>
      </c>
      <c r="K42" s="95">
        <f t="shared" si="2"/>
        <v>113.95</v>
      </c>
      <c r="L42" s="95">
        <f t="shared" si="3"/>
        <v>218.49</v>
      </c>
    </row>
    <row r="43" spans="1:12" ht="10.5">
      <c r="A43" s="20">
        <f>Reajuste!A153</f>
        <v>37168</v>
      </c>
      <c r="B43" s="46" t="s">
        <v>5</v>
      </c>
      <c r="C43" s="68"/>
      <c r="D43" s="103">
        <f>Plan4!B43</f>
        <v>366</v>
      </c>
      <c r="E43" s="105">
        <v>15</v>
      </c>
      <c r="F43" s="104">
        <f t="shared" si="0"/>
        <v>54.9</v>
      </c>
      <c r="G43" s="21">
        <f>Plan4!C43</f>
        <v>23.80388</v>
      </c>
      <c r="H43" s="21">
        <f>Plan4!D43</f>
        <v>45.130233</v>
      </c>
      <c r="I43" s="22">
        <f t="shared" si="1"/>
        <v>104.09</v>
      </c>
      <c r="J43" s="94">
        <f>Plan4!F43</f>
        <v>108.5</v>
      </c>
      <c r="K43" s="95">
        <f t="shared" si="2"/>
        <v>112.94</v>
      </c>
      <c r="L43" s="95">
        <f t="shared" si="3"/>
        <v>217.03</v>
      </c>
    </row>
    <row r="44" spans="1:12" ht="10.5">
      <c r="A44" s="20">
        <f>Reajuste!A154</f>
        <v>37199</v>
      </c>
      <c r="B44" s="46" t="s">
        <v>5</v>
      </c>
      <c r="C44" s="68"/>
      <c r="D44" s="103">
        <f>Plan4!B44</f>
        <v>366</v>
      </c>
      <c r="E44" s="105">
        <v>15</v>
      </c>
      <c r="F44" s="104">
        <f t="shared" si="0"/>
        <v>54.9</v>
      </c>
      <c r="G44" s="21">
        <f>Plan4!C44</f>
        <v>24.027636</v>
      </c>
      <c r="H44" s="21">
        <f>Plan4!D44</f>
        <v>45.130233</v>
      </c>
      <c r="I44" s="22">
        <f t="shared" si="1"/>
        <v>103.12</v>
      </c>
      <c r="J44" s="94">
        <f>Plan4!F44</f>
        <v>108</v>
      </c>
      <c r="K44" s="95">
        <f t="shared" si="2"/>
        <v>111.37</v>
      </c>
      <c r="L44" s="95">
        <f t="shared" si="3"/>
        <v>214.49</v>
      </c>
    </row>
    <row r="45" spans="1:12" ht="10.5">
      <c r="A45" s="20">
        <f>Reajuste!A155</f>
        <v>37230</v>
      </c>
      <c r="B45" s="46" t="s">
        <v>5</v>
      </c>
      <c r="C45" s="68"/>
      <c r="D45" s="103">
        <f>Plan4!B45</f>
        <v>366</v>
      </c>
      <c r="E45" s="105">
        <v>15</v>
      </c>
      <c r="F45" s="104">
        <f t="shared" si="0"/>
        <v>54.9</v>
      </c>
      <c r="G45" s="21">
        <f>Plan4!C45</f>
        <v>24.337592</v>
      </c>
      <c r="H45" s="21">
        <f>Plan4!D45</f>
        <v>45.130233</v>
      </c>
      <c r="I45" s="22">
        <f t="shared" si="1"/>
        <v>101.8</v>
      </c>
      <c r="J45" s="94">
        <f>Plan4!F45</f>
        <v>107.5</v>
      </c>
      <c r="K45" s="95">
        <f t="shared" si="2"/>
        <v>109.44</v>
      </c>
      <c r="L45" s="95">
        <f t="shared" si="3"/>
        <v>211.24</v>
      </c>
    </row>
    <row r="46" spans="1:12" ht="10.5">
      <c r="A46" s="20" t="str">
        <f>Reajuste!A156</f>
        <v>13.º/01</v>
      </c>
      <c r="B46" s="46" t="s">
        <v>5</v>
      </c>
      <c r="C46" s="68"/>
      <c r="D46" s="103">
        <f>Plan4!B46</f>
        <v>366</v>
      </c>
      <c r="E46" s="105">
        <v>15</v>
      </c>
      <c r="F46" s="104">
        <f t="shared" si="0"/>
        <v>54.9</v>
      </c>
      <c r="G46" s="21">
        <f>Plan4!C46</f>
        <v>24.337592</v>
      </c>
      <c r="H46" s="21">
        <f>Plan4!D46</f>
        <v>45.130233</v>
      </c>
      <c r="I46" s="22">
        <f t="shared" si="1"/>
        <v>101.8</v>
      </c>
      <c r="J46" s="94">
        <f>Plan4!F46</f>
        <v>107.5</v>
      </c>
      <c r="K46" s="95">
        <f t="shared" si="2"/>
        <v>109.44</v>
      </c>
      <c r="L46" s="95">
        <f t="shared" si="3"/>
        <v>211.24</v>
      </c>
    </row>
    <row r="47" spans="1:12" ht="10.5">
      <c r="A47" s="20">
        <f>Reajuste!A157</f>
        <v>37257</v>
      </c>
      <c r="B47" s="46" t="s">
        <v>5</v>
      </c>
      <c r="C47" s="68"/>
      <c r="D47" s="103">
        <f>Plan4!B47</f>
        <v>366</v>
      </c>
      <c r="E47" s="105">
        <v>15</v>
      </c>
      <c r="F47" s="104">
        <f t="shared" si="0"/>
        <v>54.9</v>
      </c>
      <c r="G47" s="21">
        <f>Plan4!C47</f>
        <v>24.51769</v>
      </c>
      <c r="H47" s="21">
        <f>Plan4!D47</f>
        <v>45.130233</v>
      </c>
      <c r="I47" s="22">
        <f t="shared" si="1"/>
        <v>101.06</v>
      </c>
      <c r="J47" s="94">
        <f>Plan4!F47</f>
        <v>107</v>
      </c>
      <c r="K47" s="95">
        <f t="shared" si="2"/>
        <v>108.13</v>
      </c>
      <c r="L47" s="95">
        <f t="shared" si="3"/>
        <v>209.19</v>
      </c>
    </row>
    <row r="48" spans="1:12" ht="10.5">
      <c r="A48" s="20">
        <f>Reajuste!A158</f>
        <v>37288</v>
      </c>
      <c r="B48" s="46" t="s">
        <v>5</v>
      </c>
      <c r="C48" s="68"/>
      <c r="D48" s="103">
        <f>Plan4!B48</f>
        <v>366</v>
      </c>
      <c r="E48" s="105">
        <v>15</v>
      </c>
      <c r="F48" s="104">
        <f t="shared" si="0"/>
        <v>54.9</v>
      </c>
      <c r="G48" s="21">
        <f>Plan4!C48</f>
        <v>24.780029</v>
      </c>
      <c r="H48" s="21">
        <f>Plan4!D48</f>
        <v>45.130233</v>
      </c>
      <c r="I48" s="22">
        <f t="shared" si="1"/>
        <v>99.99</v>
      </c>
      <c r="J48" s="94">
        <f>Plan4!F48</f>
        <v>106.5</v>
      </c>
      <c r="K48" s="95">
        <f t="shared" si="2"/>
        <v>106.49</v>
      </c>
      <c r="L48" s="95">
        <f t="shared" si="3"/>
        <v>206.48</v>
      </c>
    </row>
    <row r="49" spans="1:12" ht="10.5">
      <c r="A49" s="20">
        <f>Reajuste!A159</f>
        <v>37316</v>
      </c>
      <c r="B49" s="46" t="s">
        <v>5</v>
      </c>
      <c r="C49" s="68"/>
      <c r="D49" s="103">
        <f>Plan4!B49</f>
        <v>366</v>
      </c>
      <c r="E49" s="105">
        <v>15</v>
      </c>
      <c r="F49" s="104">
        <f>D49*E49%</f>
        <v>54.9</v>
      </c>
      <c r="G49" s="21">
        <f>Plan4!C49</f>
        <v>24.856847</v>
      </c>
      <c r="H49" s="21">
        <f>Plan4!D49</f>
        <v>45.130233</v>
      </c>
      <c r="I49" s="22">
        <f>F49/G49*H49</f>
        <v>99.68</v>
      </c>
      <c r="J49" s="94">
        <f>Plan4!F49</f>
        <v>106</v>
      </c>
      <c r="K49" s="95">
        <f>I49*J49%</f>
        <v>105.66</v>
      </c>
      <c r="L49" s="95">
        <f>I49+K49</f>
        <v>205.34</v>
      </c>
    </row>
    <row r="50" spans="1:12" ht="10.5">
      <c r="A50" s="20">
        <f>Reajuste!A160</f>
        <v>37347</v>
      </c>
      <c r="B50" s="46" t="s">
        <v>5</v>
      </c>
      <c r="C50" s="50"/>
      <c r="D50" s="103">
        <f>Plan4!B50</f>
        <v>366</v>
      </c>
      <c r="E50" s="105">
        <v>15</v>
      </c>
      <c r="F50" s="104">
        <f>D50*E50%</f>
        <v>54.9</v>
      </c>
      <c r="G50" s="21">
        <f>Plan4!C50</f>
        <v>25.010959</v>
      </c>
      <c r="H50" s="21">
        <f>Plan4!D50</f>
        <v>45.130233</v>
      </c>
      <c r="I50" s="22">
        <f>F50/G50*H50</f>
        <v>99.06</v>
      </c>
      <c r="J50" s="94">
        <f>Plan4!F50</f>
        <v>105.5</v>
      </c>
      <c r="K50" s="95">
        <f>I50*J50%</f>
        <v>104.51</v>
      </c>
      <c r="L50" s="95">
        <f>I50+K50</f>
        <v>203.57</v>
      </c>
    </row>
    <row r="51" spans="1:12" ht="10.5">
      <c r="A51" s="20">
        <f>Reajuste!A161</f>
        <v>37377</v>
      </c>
      <c r="B51" s="46" t="s">
        <v>5</v>
      </c>
      <c r="C51" s="50"/>
      <c r="D51" s="103">
        <f>Plan4!B51</f>
        <v>366</v>
      </c>
      <c r="E51" s="105">
        <v>15</v>
      </c>
      <c r="F51" s="104">
        <f>D51*E51%</f>
        <v>54.9</v>
      </c>
      <c r="G51" s="21">
        <f>Plan4!C51</f>
        <v>25.181033</v>
      </c>
      <c r="H51" s="21">
        <f>Plan4!D51</f>
        <v>45.130233</v>
      </c>
      <c r="I51" s="22">
        <f>F51/G51*H51</f>
        <v>98.39</v>
      </c>
      <c r="J51" s="94">
        <f>Plan4!F51</f>
        <v>105</v>
      </c>
      <c r="K51" s="95">
        <f>I51*J51%</f>
        <v>103.31</v>
      </c>
      <c r="L51" s="95">
        <f>I51+K51</f>
        <v>201.7</v>
      </c>
    </row>
    <row r="52" spans="1:12" ht="10.5">
      <c r="A52" s="20">
        <f>Reajuste!A162</f>
        <v>37408</v>
      </c>
      <c r="B52" s="46" t="s">
        <v>5</v>
      </c>
      <c r="C52" s="68"/>
      <c r="D52" s="103">
        <f>Plan4!B52</f>
        <v>399.67</v>
      </c>
      <c r="E52" s="105">
        <v>15</v>
      </c>
      <c r="F52" s="104">
        <f>D52*E52%</f>
        <v>59.95</v>
      </c>
      <c r="G52" s="21">
        <f>Plan4!C52</f>
        <v>25.203695</v>
      </c>
      <c r="H52" s="21">
        <f>Plan4!D52</f>
        <v>45.130233</v>
      </c>
      <c r="I52" s="22">
        <f>F52/G52*H52</f>
        <v>107.35</v>
      </c>
      <c r="J52" s="94">
        <f>Plan4!F52</f>
        <v>104.5</v>
      </c>
      <c r="K52" s="95">
        <f>I52*J52%</f>
        <v>112.18</v>
      </c>
      <c r="L52" s="95">
        <f>I52+K52</f>
        <v>219.53</v>
      </c>
    </row>
    <row r="53" spans="1:12" ht="10.5">
      <c r="A53" s="20">
        <f>Reajuste!A163</f>
        <v>37438</v>
      </c>
      <c r="B53" s="46" t="s">
        <v>5</v>
      </c>
      <c r="C53" s="68"/>
      <c r="D53" s="103">
        <f>Plan4!B53</f>
        <v>399.67</v>
      </c>
      <c r="E53" s="105">
        <v>15</v>
      </c>
      <c r="F53" s="104">
        <f aca="true" t="shared" si="4" ref="F53:F116">D53*E53%</f>
        <v>59.95</v>
      </c>
      <c r="G53" s="21">
        <f>Plan4!C53</f>
        <v>25.357437</v>
      </c>
      <c r="H53" s="21">
        <f>Plan4!D53</f>
        <v>45.130233</v>
      </c>
      <c r="I53" s="22">
        <f aca="true" t="shared" si="5" ref="I53:I116">F53/G53*H53</f>
        <v>106.7</v>
      </c>
      <c r="J53" s="94">
        <f>Plan4!F53</f>
        <v>104</v>
      </c>
      <c r="K53" s="95">
        <f aca="true" t="shared" si="6" ref="K53:K116">I53*J53%</f>
        <v>110.97</v>
      </c>
      <c r="L53" s="95">
        <f aca="true" t="shared" si="7" ref="L53:L116">I53+K53</f>
        <v>217.67</v>
      </c>
    </row>
    <row r="54" spans="1:12" ht="10.5">
      <c r="A54" s="20">
        <f>Reajuste!A164</f>
        <v>37469</v>
      </c>
      <c r="B54" s="46" t="s">
        <v>5</v>
      </c>
      <c r="C54" s="68"/>
      <c r="D54" s="103">
        <f>Plan4!B54</f>
        <v>399.67</v>
      </c>
      <c r="E54" s="105">
        <v>15</v>
      </c>
      <c r="F54" s="104">
        <f t="shared" si="4"/>
        <v>59.95</v>
      </c>
      <c r="G54" s="21">
        <f>Plan4!C54</f>
        <v>25.649047</v>
      </c>
      <c r="H54" s="21">
        <f>Plan4!D54</f>
        <v>45.130233</v>
      </c>
      <c r="I54" s="22">
        <f t="shared" si="5"/>
        <v>105.48</v>
      </c>
      <c r="J54" s="94">
        <f>Plan4!F54</f>
        <v>103.5</v>
      </c>
      <c r="K54" s="95">
        <f t="shared" si="6"/>
        <v>109.17</v>
      </c>
      <c r="L54" s="95">
        <f t="shared" si="7"/>
        <v>214.65</v>
      </c>
    </row>
    <row r="55" spans="1:12" ht="10.5">
      <c r="A55" s="20">
        <f>Reajuste!A165</f>
        <v>37500</v>
      </c>
      <c r="B55" s="46" t="s">
        <v>5</v>
      </c>
      <c r="C55" s="68"/>
      <c r="D55" s="103">
        <f>Plan4!B55</f>
        <v>399.67</v>
      </c>
      <c r="E55" s="105">
        <v>15</v>
      </c>
      <c r="F55" s="104">
        <f t="shared" si="4"/>
        <v>59.95</v>
      </c>
      <c r="G55" s="21">
        <f>Plan4!C55</f>
        <v>25.869628</v>
      </c>
      <c r="H55" s="21">
        <f>Plan4!D55</f>
        <v>45.130233</v>
      </c>
      <c r="I55" s="22">
        <f t="shared" si="5"/>
        <v>104.58</v>
      </c>
      <c r="J55" s="94">
        <f>Plan4!F55</f>
        <v>103</v>
      </c>
      <c r="K55" s="95">
        <f t="shared" si="6"/>
        <v>107.72</v>
      </c>
      <c r="L55" s="95">
        <f t="shared" si="7"/>
        <v>212.3</v>
      </c>
    </row>
    <row r="56" spans="1:12" ht="10.5">
      <c r="A56" s="20">
        <f>Reajuste!A166</f>
        <v>37530</v>
      </c>
      <c r="B56" s="46" t="s">
        <v>5</v>
      </c>
      <c r="C56" s="68"/>
      <c r="D56" s="103">
        <f>Plan4!B56</f>
        <v>399.67</v>
      </c>
      <c r="E56" s="105">
        <v>15</v>
      </c>
      <c r="F56" s="104">
        <f t="shared" si="4"/>
        <v>59.95</v>
      </c>
      <c r="G56" s="21">
        <f>Plan4!C56</f>
        <v>26.084345</v>
      </c>
      <c r="H56" s="21">
        <f>Plan4!D56</f>
        <v>45.130233</v>
      </c>
      <c r="I56" s="22">
        <f t="shared" si="5"/>
        <v>103.72</v>
      </c>
      <c r="J56" s="94">
        <f>Plan4!F56</f>
        <v>102.5</v>
      </c>
      <c r="K56" s="95">
        <f t="shared" si="6"/>
        <v>106.31</v>
      </c>
      <c r="L56" s="95">
        <f t="shared" si="7"/>
        <v>210.03</v>
      </c>
    </row>
    <row r="57" spans="1:12" ht="10.5">
      <c r="A57" s="20">
        <f>Reajuste!A167</f>
        <v>37561</v>
      </c>
      <c r="B57" s="46" t="s">
        <v>5</v>
      </c>
      <c r="C57" s="68"/>
      <c r="D57" s="103">
        <f>Plan4!B57</f>
        <v>399.67</v>
      </c>
      <c r="E57" s="105">
        <v>15</v>
      </c>
      <c r="F57" s="104">
        <f t="shared" si="4"/>
        <v>59.95</v>
      </c>
      <c r="G57" s="21">
        <f>Plan4!C57</f>
        <v>26.493869</v>
      </c>
      <c r="H57" s="21">
        <f>Plan4!D57</f>
        <v>45.130233</v>
      </c>
      <c r="I57" s="22">
        <f t="shared" si="5"/>
        <v>102.12</v>
      </c>
      <c r="J57" s="94">
        <f>Plan4!F57</f>
        <v>102</v>
      </c>
      <c r="K57" s="95">
        <f t="shared" si="6"/>
        <v>104.16</v>
      </c>
      <c r="L57" s="95">
        <f t="shared" si="7"/>
        <v>206.28</v>
      </c>
    </row>
    <row r="58" spans="1:12" ht="10.5">
      <c r="A58" s="20">
        <f>Reajuste!A168</f>
        <v>37591</v>
      </c>
      <c r="B58" s="46" t="s">
        <v>5</v>
      </c>
      <c r="C58" s="68"/>
      <c r="D58" s="103">
        <f>Plan4!B58</f>
        <v>399.67</v>
      </c>
      <c r="E58" s="105">
        <v>15</v>
      </c>
      <c r="F58" s="104">
        <f t="shared" si="4"/>
        <v>59.95</v>
      </c>
      <c r="G58" s="21">
        <f>Plan4!C58</f>
        <v>27.392011</v>
      </c>
      <c r="H58" s="21">
        <f>Plan4!D58</f>
        <v>45.130233</v>
      </c>
      <c r="I58" s="22">
        <f t="shared" si="5"/>
        <v>98.77</v>
      </c>
      <c r="J58" s="94">
        <f>Plan4!F58</f>
        <v>101.5</v>
      </c>
      <c r="K58" s="95">
        <f t="shared" si="6"/>
        <v>100.25</v>
      </c>
      <c r="L58" s="95">
        <f t="shared" si="7"/>
        <v>199.02</v>
      </c>
    </row>
    <row r="59" spans="1:12" ht="10.5">
      <c r="A59" s="20" t="str">
        <f>Reajuste!A169</f>
        <v>13.º/02</v>
      </c>
      <c r="B59" s="46" t="s">
        <v>5</v>
      </c>
      <c r="C59" s="68"/>
      <c r="D59" s="103">
        <f>Plan4!B59</f>
        <v>399.67</v>
      </c>
      <c r="E59" s="105">
        <v>15</v>
      </c>
      <c r="F59" s="104">
        <f t="shared" si="4"/>
        <v>59.95</v>
      </c>
      <c r="G59" s="21">
        <f>Plan4!C59</f>
        <v>27.392011</v>
      </c>
      <c r="H59" s="21">
        <f>Plan4!D59</f>
        <v>45.130233</v>
      </c>
      <c r="I59" s="22">
        <f t="shared" si="5"/>
        <v>98.77</v>
      </c>
      <c r="J59" s="94">
        <f>Plan4!F59</f>
        <v>101.5</v>
      </c>
      <c r="K59" s="95">
        <f t="shared" si="6"/>
        <v>100.25</v>
      </c>
      <c r="L59" s="95">
        <f t="shared" si="7"/>
        <v>199.02</v>
      </c>
    </row>
    <row r="60" spans="1:12" ht="10.5">
      <c r="A60" s="20">
        <f>Reajuste!A170</f>
        <v>37622</v>
      </c>
      <c r="B60" s="46" t="s">
        <v>5</v>
      </c>
      <c r="C60" s="68"/>
      <c r="D60" s="103">
        <f>Plan4!B60</f>
        <v>399.67</v>
      </c>
      <c r="E60" s="105">
        <v>15</v>
      </c>
      <c r="F60" s="104">
        <f t="shared" si="4"/>
        <v>59.95</v>
      </c>
      <c r="G60" s="21">
        <f>Plan4!C60</f>
        <v>28.131595</v>
      </c>
      <c r="H60" s="21">
        <f>Plan4!D60</f>
        <v>45.130233</v>
      </c>
      <c r="I60" s="22">
        <f t="shared" si="5"/>
        <v>96.18</v>
      </c>
      <c r="J60" s="94">
        <f>Plan4!F60</f>
        <v>100.5</v>
      </c>
      <c r="K60" s="95">
        <f t="shared" si="6"/>
        <v>96.66</v>
      </c>
      <c r="L60" s="95">
        <f t="shared" si="7"/>
        <v>192.84</v>
      </c>
    </row>
    <row r="61" spans="1:12" ht="10.5">
      <c r="A61" s="20">
        <f>Reajuste!A171</f>
        <v>37653</v>
      </c>
      <c r="B61" s="46" t="s">
        <v>5</v>
      </c>
      <c r="C61" s="68"/>
      <c r="D61" s="103">
        <f>Plan4!B61</f>
        <v>399.67</v>
      </c>
      <c r="E61" s="105">
        <v>15</v>
      </c>
      <c r="F61" s="104">
        <f t="shared" si="4"/>
        <v>59.95</v>
      </c>
      <c r="G61" s="21">
        <f>Plan4!C61</f>
        <v>28.826445</v>
      </c>
      <c r="H61" s="21">
        <f>Plan4!D61</f>
        <v>45.130233</v>
      </c>
      <c r="I61" s="22">
        <f t="shared" si="5"/>
        <v>93.86</v>
      </c>
      <c r="J61" s="94">
        <f>Plan4!F61</f>
        <v>99.5</v>
      </c>
      <c r="K61" s="95">
        <f t="shared" si="6"/>
        <v>93.39</v>
      </c>
      <c r="L61" s="95">
        <f t="shared" si="7"/>
        <v>187.25</v>
      </c>
    </row>
    <row r="62" spans="1:12" ht="10.5">
      <c r="A62" s="20">
        <f>Reajuste!A172</f>
        <v>37681</v>
      </c>
      <c r="B62" s="46" t="s">
        <v>5</v>
      </c>
      <c r="C62" s="68"/>
      <c r="D62" s="103">
        <f>Plan4!B62</f>
        <v>399.67</v>
      </c>
      <c r="E62" s="105">
        <v>15</v>
      </c>
      <c r="F62" s="104">
        <f t="shared" si="4"/>
        <v>59.95</v>
      </c>
      <c r="G62" s="21">
        <f>Plan4!C62</f>
        <v>29.247311</v>
      </c>
      <c r="H62" s="21">
        <f>Plan4!D62</f>
        <v>45.130233</v>
      </c>
      <c r="I62" s="22">
        <f t="shared" si="5"/>
        <v>92.51</v>
      </c>
      <c r="J62" s="94">
        <f>Plan4!F62</f>
        <v>98.5</v>
      </c>
      <c r="K62" s="95">
        <f t="shared" si="6"/>
        <v>91.12</v>
      </c>
      <c r="L62" s="95">
        <f t="shared" si="7"/>
        <v>183.63</v>
      </c>
    </row>
    <row r="63" spans="1:12" ht="10.5">
      <c r="A63" s="20">
        <f>Reajuste!A173</f>
        <v>37712</v>
      </c>
      <c r="B63" s="46" t="s">
        <v>5</v>
      </c>
      <c r="C63" s="68"/>
      <c r="D63" s="103">
        <f>Plan4!B63</f>
        <v>399.67</v>
      </c>
      <c r="E63" s="105">
        <v>15</v>
      </c>
      <c r="F63" s="104">
        <f t="shared" si="4"/>
        <v>59.95</v>
      </c>
      <c r="G63" s="21">
        <f>Plan4!C63</f>
        <v>29.647999</v>
      </c>
      <c r="H63" s="21">
        <f>Plan4!D63</f>
        <v>45.130233</v>
      </c>
      <c r="I63" s="22">
        <f t="shared" si="5"/>
        <v>91.26</v>
      </c>
      <c r="J63" s="94">
        <f>Plan4!F63</f>
        <v>97.5</v>
      </c>
      <c r="K63" s="95">
        <f t="shared" si="6"/>
        <v>88.98</v>
      </c>
      <c r="L63" s="95">
        <f t="shared" si="7"/>
        <v>180.24</v>
      </c>
    </row>
    <row r="64" spans="1:12" ht="10.5">
      <c r="A64" s="20">
        <f>Reajuste!A174</f>
        <v>37742</v>
      </c>
      <c r="B64" s="46" t="s">
        <v>5</v>
      </c>
      <c r="C64" s="68"/>
      <c r="D64" s="103">
        <f>Plan4!B64</f>
        <v>399.67</v>
      </c>
      <c r="E64" s="105">
        <v>15</v>
      </c>
      <c r="F64" s="104">
        <f t="shared" si="4"/>
        <v>59.95</v>
      </c>
      <c r="G64" s="21">
        <f>Plan4!C64</f>
        <v>30.057141</v>
      </c>
      <c r="H64" s="21">
        <f>Plan4!D64</f>
        <v>45.130233</v>
      </c>
      <c r="I64" s="22">
        <f t="shared" si="5"/>
        <v>90.01</v>
      </c>
      <c r="J64" s="94">
        <f>Plan4!F64</f>
        <v>96.5</v>
      </c>
      <c r="K64" s="95">
        <f t="shared" si="6"/>
        <v>86.86</v>
      </c>
      <c r="L64" s="95">
        <f t="shared" si="7"/>
        <v>176.87</v>
      </c>
    </row>
    <row r="65" spans="1:12" ht="10.5">
      <c r="A65" s="20">
        <f>Reajuste!A175</f>
        <v>37773</v>
      </c>
      <c r="B65" s="46" t="s">
        <v>5</v>
      </c>
      <c r="C65" s="68"/>
      <c r="D65" s="103">
        <f>Plan4!B65</f>
        <v>478.44</v>
      </c>
      <c r="E65" s="105">
        <v>15</v>
      </c>
      <c r="F65" s="104">
        <f t="shared" si="4"/>
        <v>71.77</v>
      </c>
      <c r="G65" s="21">
        <f>Plan4!C65</f>
        <v>30.354706</v>
      </c>
      <c r="H65" s="21">
        <f>Plan4!D65</f>
        <v>45.130233</v>
      </c>
      <c r="I65" s="22">
        <f t="shared" si="5"/>
        <v>106.7</v>
      </c>
      <c r="J65" s="94">
        <f>Plan4!F65</f>
        <v>95.5</v>
      </c>
      <c r="K65" s="95">
        <f t="shared" si="6"/>
        <v>101.9</v>
      </c>
      <c r="L65" s="95">
        <f t="shared" si="7"/>
        <v>208.6</v>
      </c>
    </row>
    <row r="66" spans="1:12" ht="10.5">
      <c r="A66" s="20">
        <f>Reajuste!A176</f>
        <v>37803</v>
      </c>
      <c r="B66" s="46" t="s">
        <v>5</v>
      </c>
      <c r="C66" s="68"/>
      <c r="D66" s="103">
        <f>Plan4!B66</f>
        <v>478.44</v>
      </c>
      <c r="E66" s="105">
        <v>15</v>
      </c>
      <c r="F66" s="104">
        <f t="shared" si="4"/>
        <v>71.77</v>
      </c>
      <c r="G66" s="21">
        <f>Plan4!C66</f>
        <v>30.336493</v>
      </c>
      <c r="H66" s="21">
        <f>Plan4!D66</f>
        <v>45.130233</v>
      </c>
      <c r="I66" s="22">
        <f t="shared" si="5"/>
        <v>106.77</v>
      </c>
      <c r="J66" s="94">
        <f>Plan4!F66</f>
        <v>94.5</v>
      </c>
      <c r="K66" s="95">
        <f t="shared" si="6"/>
        <v>100.9</v>
      </c>
      <c r="L66" s="95">
        <f t="shared" si="7"/>
        <v>207.67</v>
      </c>
    </row>
    <row r="67" spans="1:12" ht="10.5">
      <c r="A67" s="20">
        <f>Reajuste!A177</f>
        <v>37834</v>
      </c>
      <c r="B67" s="46" t="s">
        <v>5</v>
      </c>
      <c r="C67" s="68"/>
      <c r="D67" s="103">
        <f>Plan4!B67</f>
        <v>478.44</v>
      </c>
      <c r="E67" s="105">
        <v>15</v>
      </c>
      <c r="F67" s="104">
        <f t="shared" si="4"/>
        <v>71.77</v>
      </c>
      <c r="G67" s="21">
        <f>Plan4!C67</f>
        <v>30.348627</v>
      </c>
      <c r="H67" s="21">
        <f>Plan4!D67</f>
        <v>45.130233</v>
      </c>
      <c r="I67" s="22">
        <f t="shared" si="5"/>
        <v>106.73</v>
      </c>
      <c r="J67" s="94">
        <f>Plan4!F67</f>
        <v>93.5</v>
      </c>
      <c r="K67" s="95">
        <f t="shared" si="6"/>
        <v>99.79</v>
      </c>
      <c r="L67" s="95">
        <f t="shared" si="7"/>
        <v>206.52</v>
      </c>
    </row>
    <row r="68" spans="1:12" ht="10.5">
      <c r="A68" s="20">
        <f>Reajuste!A178</f>
        <v>37865</v>
      </c>
      <c r="B68" s="46" t="s">
        <v>5</v>
      </c>
      <c r="C68" s="68"/>
      <c r="D68" s="103">
        <f>Plan4!B68</f>
        <v>478.44</v>
      </c>
      <c r="E68" s="105">
        <v>15</v>
      </c>
      <c r="F68" s="104">
        <f t="shared" si="4"/>
        <v>71.77</v>
      </c>
      <c r="G68" s="21">
        <f>Plan4!C68</f>
        <v>30.403254</v>
      </c>
      <c r="H68" s="21">
        <f>Plan4!D68</f>
        <v>45.130233</v>
      </c>
      <c r="I68" s="22">
        <f t="shared" si="5"/>
        <v>106.53</v>
      </c>
      <c r="J68" s="94">
        <f>Plan4!F68</f>
        <v>92.5</v>
      </c>
      <c r="K68" s="95">
        <f t="shared" si="6"/>
        <v>98.54</v>
      </c>
      <c r="L68" s="95">
        <f t="shared" si="7"/>
        <v>205.07</v>
      </c>
    </row>
    <row r="69" spans="1:12" ht="10.5">
      <c r="A69" s="20">
        <f>Reajuste!A179</f>
        <v>37895</v>
      </c>
      <c r="B69" s="46" t="s">
        <v>5</v>
      </c>
      <c r="C69" s="68"/>
      <c r="D69" s="103">
        <f>Plan4!B69</f>
        <v>478.44</v>
      </c>
      <c r="E69" s="105">
        <v>15</v>
      </c>
      <c r="F69" s="104">
        <f t="shared" si="4"/>
        <v>71.77</v>
      </c>
      <c r="G69" s="21">
        <f>Plan4!C69</f>
        <v>30.65256</v>
      </c>
      <c r="H69" s="21">
        <f>Plan4!D69</f>
        <v>45.130233</v>
      </c>
      <c r="I69" s="22">
        <f t="shared" si="5"/>
        <v>105.67</v>
      </c>
      <c r="J69" s="94">
        <f>Plan4!F69</f>
        <v>91.5</v>
      </c>
      <c r="K69" s="95">
        <f t="shared" si="6"/>
        <v>96.69</v>
      </c>
      <c r="L69" s="95">
        <f t="shared" si="7"/>
        <v>202.36</v>
      </c>
    </row>
    <row r="70" spans="1:12" ht="10.5">
      <c r="A70" s="20">
        <f>Reajuste!A180</f>
        <v>37926</v>
      </c>
      <c r="B70" s="46" t="s">
        <v>5</v>
      </c>
      <c r="C70" s="68"/>
      <c r="D70" s="103">
        <f>Plan4!B70</f>
        <v>478.44</v>
      </c>
      <c r="E70" s="105">
        <v>15</v>
      </c>
      <c r="F70" s="104">
        <f t="shared" si="4"/>
        <v>71.77</v>
      </c>
      <c r="G70" s="21">
        <f>Plan4!C70</f>
        <v>30.772104</v>
      </c>
      <c r="H70" s="21">
        <f>Plan4!D70</f>
        <v>45.130233</v>
      </c>
      <c r="I70" s="22">
        <f t="shared" si="5"/>
        <v>105.26</v>
      </c>
      <c r="J70" s="94">
        <f>Plan4!F70</f>
        <v>90.5</v>
      </c>
      <c r="K70" s="95">
        <f t="shared" si="6"/>
        <v>95.26</v>
      </c>
      <c r="L70" s="95">
        <f t="shared" si="7"/>
        <v>200.52</v>
      </c>
    </row>
    <row r="71" spans="1:12" ht="10.5">
      <c r="A71" s="20">
        <f>Reajuste!A181</f>
        <v>37956</v>
      </c>
      <c r="B71" s="46" t="s">
        <v>5</v>
      </c>
      <c r="C71" s="68"/>
      <c r="D71" s="103">
        <f>Plan4!B71</f>
        <v>478.44</v>
      </c>
      <c r="E71" s="105">
        <v>15</v>
      </c>
      <c r="F71" s="104">
        <f t="shared" si="4"/>
        <v>71.77</v>
      </c>
      <c r="G71" s="21">
        <f>Plan4!C71</f>
        <v>30.88596</v>
      </c>
      <c r="H71" s="21">
        <f>Plan4!D71</f>
        <v>45.130233</v>
      </c>
      <c r="I71" s="22">
        <f t="shared" si="5"/>
        <v>104.87</v>
      </c>
      <c r="J71" s="94">
        <f>Plan4!F71</f>
        <v>89.5</v>
      </c>
      <c r="K71" s="95">
        <f t="shared" si="6"/>
        <v>93.86</v>
      </c>
      <c r="L71" s="95">
        <f t="shared" si="7"/>
        <v>198.73</v>
      </c>
    </row>
    <row r="72" spans="1:12" ht="10.5">
      <c r="A72" s="20" t="str">
        <f>Reajuste!A182</f>
        <v>13º/03</v>
      </c>
      <c r="B72" s="46" t="s">
        <v>5</v>
      </c>
      <c r="C72" s="68"/>
      <c r="D72" s="103">
        <f>Plan4!B72</f>
        <v>478.44</v>
      </c>
      <c r="E72" s="105">
        <v>15</v>
      </c>
      <c r="F72" s="104">
        <f t="shared" si="4"/>
        <v>71.77</v>
      </c>
      <c r="G72" s="21">
        <f>Plan4!C72</f>
        <v>30.88596</v>
      </c>
      <c r="H72" s="21">
        <f>Plan4!D72</f>
        <v>45.130233</v>
      </c>
      <c r="I72" s="22">
        <f t="shared" si="5"/>
        <v>104.87</v>
      </c>
      <c r="J72" s="94">
        <f>Plan4!F72</f>
        <v>89.5</v>
      </c>
      <c r="K72" s="95">
        <f t="shared" si="6"/>
        <v>93.86</v>
      </c>
      <c r="L72" s="95">
        <f t="shared" si="7"/>
        <v>198.73</v>
      </c>
    </row>
    <row r="73" spans="1:12" ht="10.5">
      <c r="A73" s="20">
        <f>Reajuste!A183</f>
        <v>37987</v>
      </c>
      <c r="B73" s="46" t="s">
        <v>5</v>
      </c>
      <c r="C73" s="68"/>
      <c r="D73" s="103">
        <f>Plan4!B73</f>
        <v>478.44</v>
      </c>
      <c r="E73" s="105">
        <v>15</v>
      </c>
      <c r="F73" s="104">
        <f t="shared" si="4"/>
        <v>71.77</v>
      </c>
      <c r="G73" s="21">
        <f>Plan4!C73</f>
        <v>31.052744</v>
      </c>
      <c r="H73" s="21">
        <f>Plan4!D73</f>
        <v>45.130233</v>
      </c>
      <c r="I73" s="22">
        <f t="shared" si="5"/>
        <v>104.31</v>
      </c>
      <c r="J73" s="94">
        <f>Plan4!F73</f>
        <v>88.5</v>
      </c>
      <c r="K73" s="95">
        <f t="shared" si="6"/>
        <v>92.31</v>
      </c>
      <c r="L73" s="95">
        <f t="shared" si="7"/>
        <v>196.62</v>
      </c>
    </row>
    <row r="74" spans="1:12" ht="10.5">
      <c r="A74" s="20">
        <f>Reajuste!A184</f>
        <v>38018</v>
      </c>
      <c r="B74" s="46" t="s">
        <v>5</v>
      </c>
      <c r="C74" s="68"/>
      <c r="D74" s="103">
        <f>Plan4!B74</f>
        <v>478.44</v>
      </c>
      <c r="E74" s="105">
        <v>15</v>
      </c>
      <c r="F74" s="104">
        <f t="shared" si="4"/>
        <v>71.77</v>
      </c>
      <c r="G74" s="21">
        <f>Plan4!C74</f>
        <v>31.310481</v>
      </c>
      <c r="H74" s="21">
        <f>Plan4!D74</f>
        <v>45.130233</v>
      </c>
      <c r="I74" s="22">
        <f t="shared" si="5"/>
        <v>103.45</v>
      </c>
      <c r="J74" s="94">
        <f>Plan4!F74</f>
        <v>87.5</v>
      </c>
      <c r="K74" s="95">
        <f t="shared" si="6"/>
        <v>90.52</v>
      </c>
      <c r="L74" s="95">
        <f t="shared" si="7"/>
        <v>193.97</v>
      </c>
    </row>
    <row r="75" spans="1:12" ht="10.5">
      <c r="A75" s="20">
        <f>Reajuste!A185</f>
        <v>38047</v>
      </c>
      <c r="B75" s="46" t="s">
        <v>5</v>
      </c>
      <c r="C75" s="68"/>
      <c r="D75" s="103">
        <f>Plan4!B75</f>
        <v>478.44</v>
      </c>
      <c r="E75" s="105">
        <v>15</v>
      </c>
      <c r="F75" s="104">
        <f t="shared" si="4"/>
        <v>71.77</v>
      </c>
      <c r="G75" s="21">
        <f>Plan4!C75</f>
        <v>31.432591</v>
      </c>
      <c r="H75" s="21">
        <f>Plan4!D75</f>
        <v>45.130233</v>
      </c>
      <c r="I75" s="22">
        <f t="shared" si="5"/>
        <v>103.05</v>
      </c>
      <c r="J75" s="94">
        <f>Plan4!F75</f>
        <v>86.5</v>
      </c>
      <c r="K75" s="95">
        <f t="shared" si="6"/>
        <v>89.14</v>
      </c>
      <c r="L75" s="95">
        <f t="shared" si="7"/>
        <v>192.19</v>
      </c>
    </row>
    <row r="76" spans="1:12" ht="10.5">
      <c r="A76" s="20">
        <f>Reajuste!A186</f>
        <v>38078</v>
      </c>
      <c r="B76" s="46" t="s">
        <v>5</v>
      </c>
      <c r="C76" s="68"/>
      <c r="D76" s="103">
        <f>Plan4!B76</f>
        <v>478.44</v>
      </c>
      <c r="E76" s="105">
        <v>15</v>
      </c>
      <c r="F76" s="104">
        <f t="shared" si="4"/>
        <v>71.77</v>
      </c>
      <c r="G76" s="21">
        <f>Plan4!C76</f>
        <v>31.611756</v>
      </c>
      <c r="H76" s="21">
        <f>Plan4!D76</f>
        <v>45.130233</v>
      </c>
      <c r="I76" s="22">
        <f t="shared" si="5"/>
        <v>102.46</v>
      </c>
      <c r="J76" s="94">
        <f>Plan4!F76</f>
        <v>85.5</v>
      </c>
      <c r="K76" s="95">
        <f t="shared" si="6"/>
        <v>87.6</v>
      </c>
      <c r="L76" s="95">
        <f t="shared" si="7"/>
        <v>190.06</v>
      </c>
    </row>
    <row r="77" spans="1:12" ht="10.5">
      <c r="A77" s="20">
        <f>Reajuste!A187</f>
        <v>38108</v>
      </c>
      <c r="B77" s="46" t="s">
        <v>5</v>
      </c>
      <c r="C77" s="68"/>
      <c r="D77" s="103">
        <f>Plan4!B77</f>
        <v>478.44</v>
      </c>
      <c r="E77" s="105">
        <v>15</v>
      </c>
      <c r="F77" s="104">
        <f t="shared" si="4"/>
        <v>71.77</v>
      </c>
      <c r="G77" s="21">
        <f>Plan4!C77</f>
        <v>31.741364</v>
      </c>
      <c r="H77" s="21">
        <f>Plan4!D77</f>
        <v>45.130233</v>
      </c>
      <c r="I77" s="22">
        <f t="shared" si="5"/>
        <v>102.04</v>
      </c>
      <c r="J77" s="94">
        <f>Plan4!F77</f>
        <v>84.5</v>
      </c>
      <c r="K77" s="95">
        <f t="shared" si="6"/>
        <v>86.22</v>
      </c>
      <c r="L77" s="95">
        <f t="shared" si="7"/>
        <v>188.26</v>
      </c>
    </row>
    <row r="78" spans="1:12" ht="10.5">
      <c r="A78" s="20">
        <f>Reajuste!A188</f>
        <v>38139</v>
      </c>
      <c r="B78" s="46" t="s">
        <v>5</v>
      </c>
      <c r="C78" s="68"/>
      <c r="D78" s="103">
        <f>Plan4!B78</f>
        <v>500.11</v>
      </c>
      <c r="E78" s="105">
        <v>15</v>
      </c>
      <c r="F78" s="104">
        <f t="shared" si="4"/>
        <v>75.02</v>
      </c>
      <c r="G78" s="21">
        <f>Plan4!C78</f>
        <v>31.868329</v>
      </c>
      <c r="H78" s="21">
        <f>Plan4!D78</f>
        <v>45.130233</v>
      </c>
      <c r="I78" s="22">
        <f t="shared" si="5"/>
        <v>106.24</v>
      </c>
      <c r="J78" s="94">
        <f>Plan4!F78</f>
        <v>83.5</v>
      </c>
      <c r="K78" s="95">
        <f t="shared" si="6"/>
        <v>88.71</v>
      </c>
      <c r="L78" s="95">
        <f t="shared" si="7"/>
        <v>194.95</v>
      </c>
    </row>
    <row r="79" spans="1:12" ht="10.5">
      <c r="A79" s="20">
        <f>Reajuste!A189</f>
        <v>38169</v>
      </c>
      <c r="B79" s="46" t="s">
        <v>5</v>
      </c>
      <c r="C79" s="68"/>
      <c r="D79" s="103">
        <f>Plan4!B79</f>
        <v>500.11</v>
      </c>
      <c r="E79" s="105">
        <v>15</v>
      </c>
      <c r="F79" s="104">
        <f t="shared" si="4"/>
        <v>75.02</v>
      </c>
      <c r="G79" s="21">
        <f>Plan4!C79</f>
        <v>32.02767</v>
      </c>
      <c r="H79" s="21">
        <f>Plan4!D79</f>
        <v>45.130233</v>
      </c>
      <c r="I79" s="22">
        <f t="shared" si="5"/>
        <v>105.71</v>
      </c>
      <c r="J79" s="94">
        <f>Plan4!F79</f>
        <v>82.5</v>
      </c>
      <c r="K79" s="95">
        <f t="shared" si="6"/>
        <v>87.21</v>
      </c>
      <c r="L79" s="95">
        <f t="shared" si="7"/>
        <v>192.92</v>
      </c>
    </row>
    <row r="80" spans="1:12" ht="10.5">
      <c r="A80" s="20">
        <f>Reajuste!A190</f>
        <v>38200</v>
      </c>
      <c r="B80" s="46" t="s">
        <v>5</v>
      </c>
      <c r="C80" s="68"/>
      <c r="D80" s="103">
        <f>Plan4!B80</f>
        <v>500.11</v>
      </c>
      <c r="E80" s="105">
        <v>15</v>
      </c>
      <c r="F80" s="104">
        <f t="shared" si="4"/>
        <v>75.02</v>
      </c>
      <c r="G80" s="21">
        <f>Plan4!C80</f>
        <v>32.261471</v>
      </c>
      <c r="H80" s="21">
        <f>Plan4!D80</f>
        <v>45.130233</v>
      </c>
      <c r="I80" s="22">
        <f t="shared" si="5"/>
        <v>104.94</v>
      </c>
      <c r="J80" s="94">
        <f>Plan4!F80</f>
        <v>81.5</v>
      </c>
      <c r="K80" s="95">
        <f t="shared" si="6"/>
        <v>85.53</v>
      </c>
      <c r="L80" s="95">
        <f t="shared" si="7"/>
        <v>190.47</v>
      </c>
    </row>
    <row r="81" spans="1:12" ht="10.5">
      <c r="A81" s="20">
        <f>Reajuste!A191</f>
        <v>38231</v>
      </c>
      <c r="B81" s="46" t="s">
        <v>5</v>
      </c>
      <c r="C81" s="68"/>
      <c r="D81" s="103">
        <f>Plan4!B81</f>
        <v>500.11</v>
      </c>
      <c r="E81" s="105">
        <v>15</v>
      </c>
      <c r="F81" s="104">
        <f t="shared" si="4"/>
        <v>75.02</v>
      </c>
      <c r="G81" s="21">
        <f>Plan4!C81</f>
        <v>32.422778</v>
      </c>
      <c r="H81" s="21">
        <f>Plan4!D81</f>
        <v>45.130233</v>
      </c>
      <c r="I81" s="22">
        <f t="shared" si="5"/>
        <v>104.42</v>
      </c>
      <c r="J81" s="94">
        <f>Plan4!F81</f>
        <v>80.5</v>
      </c>
      <c r="K81" s="95">
        <f t="shared" si="6"/>
        <v>84.06</v>
      </c>
      <c r="L81" s="95">
        <f t="shared" si="7"/>
        <v>188.48</v>
      </c>
    </row>
    <row r="82" spans="1:12" ht="10.5">
      <c r="A82" s="20">
        <f>Reajuste!A192</f>
        <v>38261</v>
      </c>
      <c r="B82" s="46" t="s">
        <v>5</v>
      </c>
      <c r="C82" s="68"/>
      <c r="D82" s="103">
        <f>Plan4!B82</f>
        <v>500.11</v>
      </c>
      <c r="E82" s="105">
        <v>15</v>
      </c>
      <c r="F82" s="104">
        <f t="shared" si="4"/>
        <v>75.02</v>
      </c>
      <c r="G82" s="21">
        <f>Plan4!C82</f>
        <v>32.477896</v>
      </c>
      <c r="H82" s="21">
        <f>Plan4!D82</f>
        <v>45.130233</v>
      </c>
      <c r="I82" s="22">
        <f t="shared" si="5"/>
        <v>104.25</v>
      </c>
      <c r="J82" s="94">
        <f>Plan4!F82</f>
        <v>79.5</v>
      </c>
      <c r="K82" s="95">
        <f t="shared" si="6"/>
        <v>82.88</v>
      </c>
      <c r="L82" s="95">
        <f t="shared" si="7"/>
        <v>187.13</v>
      </c>
    </row>
    <row r="83" spans="1:12" ht="10.5">
      <c r="A83" s="20">
        <f>Reajuste!A193</f>
        <v>38292</v>
      </c>
      <c r="B83" s="46" t="s">
        <v>5</v>
      </c>
      <c r="C83" s="68"/>
      <c r="D83" s="103">
        <f>Plan4!B83</f>
        <v>500.11</v>
      </c>
      <c r="E83" s="105">
        <v>15</v>
      </c>
      <c r="F83" s="104">
        <f t="shared" si="4"/>
        <v>75.02</v>
      </c>
      <c r="G83" s="21">
        <f>Plan4!C83</f>
        <v>32.533108</v>
      </c>
      <c r="H83" s="21">
        <f>Plan4!D83</f>
        <v>45.130233</v>
      </c>
      <c r="I83" s="22">
        <f t="shared" si="5"/>
        <v>104.07</v>
      </c>
      <c r="J83" s="94">
        <f>Plan4!F83</f>
        <v>78.5</v>
      </c>
      <c r="K83" s="95">
        <f t="shared" si="6"/>
        <v>81.69</v>
      </c>
      <c r="L83" s="95">
        <f t="shared" si="7"/>
        <v>185.76</v>
      </c>
    </row>
    <row r="84" spans="1:12" ht="10.5">
      <c r="A84" s="20">
        <f>Reajuste!A194</f>
        <v>38322</v>
      </c>
      <c r="B84" s="46" t="s">
        <v>5</v>
      </c>
      <c r="C84" s="68"/>
      <c r="D84" s="103">
        <f>Plan4!B84</f>
        <v>500.11</v>
      </c>
      <c r="E84" s="105">
        <v>15</v>
      </c>
      <c r="F84" s="104">
        <f t="shared" si="4"/>
        <v>75.02</v>
      </c>
      <c r="G84" s="21">
        <f>Plan4!C84</f>
        <v>32.676253</v>
      </c>
      <c r="H84" s="21">
        <f>Plan4!D84</f>
        <v>45.130233</v>
      </c>
      <c r="I84" s="22">
        <f t="shared" si="5"/>
        <v>103.61</v>
      </c>
      <c r="J84" s="94">
        <f>Plan4!F84</f>
        <v>77.5</v>
      </c>
      <c r="K84" s="95">
        <f t="shared" si="6"/>
        <v>80.3</v>
      </c>
      <c r="L84" s="95">
        <f t="shared" si="7"/>
        <v>183.91</v>
      </c>
    </row>
    <row r="85" spans="1:12" ht="10.5">
      <c r="A85" s="20" t="str">
        <f>Reajuste!A195</f>
        <v>13.º/04</v>
      </c>
      <c r="B85" s="46" t="s">
        <v>5</v>
      </c>
      <c r="C85" s="68"/>
      <c r="D85" s="103">
        <f>Plan4!B85</f>
        <v>500.11</v>
      </c>
      <c r="E85" s="105">
        <v>15</v>
      </c>
      <c r="F85" s="104">
        <f t="shared" si="4"/>
        <v>75.02</v>
      </c>
      <c r="G85" s="21">
        <f>Plan4!C85</f>
        <v>32.676253</v>
      </c>
      <c r="H85" s="21">
        <f>Plan4!D85</f>
        <v>45.130233</v>
      </c>
      <c r="I85" s="22">
        <f t="shared" si="5"/>
        <v>103.61</v>
      </c>
      <c r="J85" s="94">
        <f>Plan4!F85</f>
        <v>77.5</v>
      </c>
      <c r="K85" s="95">
        <f t="shared" si="6"/>
        <v>80.3</v>
      </c>
      <c r="L85" s="95">
        <f t="shared" si="7"/>
        <v>183.91</v>
      </c>
    </row>
    <row r="86" spans="1:12" ht="10.5">
      <c r="A86" s="20">
        <f>Reajuste!A196</f>
        <v>38353</v>
      </c>
      <c r="B86" s="46" t="s">
        <v>5</v>
      </c>
      <c r="C86" s="68"/>
      <c r="D86" s="103">
        <f>Plan4!B86</f>
        <v>500.11</v>
      </c>
      <c r="E86" s="105">
        <v>15</v>
      </c>
      <c r="F86" s="104">
        <f t="shared" si="4"/>
        <v>75.02</v>
      </c>
      <c r="G86" s="21">
        <f>Plan4!C86</f>
        <v>32.957268</v>
      </c>
      <c r="H86" s="21">
        <f>Plan4!D86</f>
        <v>45.130233</v>
      </c>
      <c r="I86" s="22">
        <f t="shared" si="5"/>
        <v>102.73</v>
      </c>
      <c r="J86" s="94">
        <f>Plan4!F86</f>
        <v>76.5</v>
      </c>
      <c r="K86" s="95">
        <f t="shared" si="6"/>
        <v>78.59</v>
      </c>
      <c r="L86" s="95">
        <f t="shared" si="7"/>
        <v>181.32</v>
      </c>
    </row>
    <row r="87" spans="1:12" ht="10.5">
      <c r="A87" s="20">
        <f>Reajuste!A197</f>
        <v>38384</v>
      </c>
      <c r="B87" s="46" t="s">
        <v>5</v>
      </c>
      <c r="C87" s="68"/>
      <c r="D87" s="103">
        <f>Plan4!B87</f>
        <v>500.11</v>
      </c>
      <c r="E87" s="105">
        <v>15</v>
      </c>
      <c r="F87" s="104">
        <f t="shared" si="4"/>
        <v>75.02</v>
      </c>
      <c r="G87" s="21">
        <f>Plan4!C87</f>
        <v>33.145124</v>
      </c>
      <c r="H87" s="21">
        <f>Plan4!D87</f>
        <v>45.130233</v>
      </c>
      <c r="I87" s="22">
        <f t="shared" si="5"/>
        <v>102.15</v>
      </c>
      <c r="J87" s="94">
        <f>Plan4!F87</f>
        <v>75.5</v>
      </c>
      <c r="K87" s="95">
        <f t="shared" si="6"/>
        <v>77.12</v>
      </c>
      <c r="L87" s="95">
        <f t="shared" si="7"/>
        <v>179.27</v>
      </c>
    </row>
    <row r="88" spans="1:12" ht="10.5">
      <c r="A88" s="20">
        <f>Reajuste!A198</f>
        <v>38412</v>
      </c>
      <c r="B88" s="46" t="s">
        <v>5</v>
      </c>
      <c r="C88" s="68"/>
      <c r="D88" s="103">
        <f>Plan4!B88</f>
        <v>500.11</v>
      </c>
      <c r="E88" s="105">
        <v>15</v>
      </c>
      <c r="F88" s="104">
        <f t="shared" si="4"/>
        <v>75.02</v>
      </c>
      <c r="G88" s="21">
        <f>Plan4!C88</f>
        <v>33.290962</v>
      </c>
      <c r="H88" s="21">
        <f>Plan4!D88</f>
        <v>45.130233</v>
      </c>
      <c r="I88" s="22">
        <f t="shared" si="5"/>
        <v>101.7</v>
      </c>
      <c r="J88" s="94">
        <f>Plan4!F88</f>
        <v>74.5</v>
      </c>
      <c r="K88" s="95">
        <f t="shared" si="6"/>
        <v>75.77</v>
      </c>
      <c r="L88" s="95">
        <f t="shared" si="7"/>
        <v>177.47</v>
      </c>
    </row>
    <row r="89" spans="1:12" ht="10.5">
      <c r="A89" s="20">
        <f>Reajuste!A199</f>
        <v>38443</v>
      </c>
      <c r="B89" s="46" t="s">
        <v>5</v>
      </c>
      <c r="C89" s="68"/>
      <c r="D89" s="103">
        <f>Plan4!B89</f>
        <v>500.11</v>
      </c>
      <c r="E89" s="105">
        <v>15</v>
      </c>
      <c r="F89" s="104">
        <f t="shared" si="4"/>
        <v>75.02</v>
      </c>
      <c r="G89" s="21">
        <f>Plan4!C89</f>
        <v>33.533986</v>
      </c>
      <c r="H89" s="21">
        <f>Plan4!D89</f>
        <v>45.130233</v>
      </c>
      <c r="I89" s="22">
        <f t="shared" si="5"/>
        <v>100.96</v>
      </c>
      <c r="J89" s="94">
        <f>Plan4!F89</f>
        <v>73.5</v>
      </c>
      <c r="K89" s="95">
        <f t="shared" si="6"/>
        <v>74.21</v>
      </c>
      <c r="L89" s="95">
        <f t="shared" si="7"/>
        <v>175.17</v>
      </c>
    </row>
    <row r="90" spans="1:12" ht="10.5">
      <c r="A90" s="20">
        <f>Reajuste!A200</f>
        <v>38473</v>
      </c>
      <c r="B90" s="46" t="s">
        <v>5</v>
      </c>
      <c r="C90" s="68"/>
      <c r="D90" s="103">
        <f>Plan4!B90</f>
        <v>531.89</v>
      </c>
      <c r="E90" s="105">
        <v>15</v>
      </c>
      <c r="F90" s="104">
        <f t="shared" si="4"/>
        <v>79.78</v>
      </c>
      <c r="G90" s="21">
        <f>Plan4!C90</f>
        <v>33.839145</v>
      </c>
      <c r="H90" s="21">
        <f>Plan4!D90</f>
        <v>45.130233</v>
      </c>
      <c r="I90" s="22">
        <f t="shared" si="5"/>
        <v>106.4</v>
      </c>
      <c r="J90" s="94">
        <f>Plan4!F90</f>
        <v>72.5</v>
      </c>
      <c r="K90" s="95">
        <f t="shared" si="6"/>
        <v>77.14</v>
      </c>
      <c r="L90" s="95">
        <f t="shared" si="7"/>
        <v>183.54</v>
      </c>
    </row>
    <row r="91" spans="1:12" ht="10.5">
      <c r="A91" s="20">
        <f>Reajuste!A201</f>
        <v>38504</v>
      </c>
      <c r="B91" s="46" t="s">
        <v>5</v>
      </c>
      <c r="C91" s="68"/>
      <c r="D91" s="103">
        <f>Plan4!B91</f>
        <v>531.89</v>
      </c>
      <c r="E91" s="105">
        <v>15</v>
      </c>
      <c r="F91" s="104">
        <f t="shared" si="4"/>
        <v>79.78</v>
      </c>
      <c r="G91" s="21">
        <f>Plan4!C91</f>
        <v>34.076019</v>
      </c>
      <c r="H91" s="21">
        <f>Plan4!D91</f>
        <v>45.130233</v>
      </c>
      <c r="I91" s="22">
        <f t="shared" si="5"/>
        <v>105.66</v>
      </c>
      <c r="J91" s="94">
        <f>Plan4!F91</f>
        <v>71.5</v>
      </c>
      <c r="K91" s="95">
        <f t="shared" si="6"/>
        <v>75.55</v>
      </c>
      <c r="L91" s="95">
        <f t="shared" si="7"/>
        <v>181.21</v>
      </c>
    </row>
    <row r="92" spans="1:12" ht="10.5">
      <c r="A92" s="20">
        <f>Reajuste!A202</f>
        <v>38534</v>
      </c>
      <c r="B92" s="46" t="s">
        <v>5</v>
      </c>
      <c r="C92" s="68"/>
      <c r="D92" s="103">
        <f>Plan4!B92</f>
        <v>531.89</v>
      </c>
      <c r="E92" s="105">
        <v>15</v>
      </c>
      <c r="F92" s="104">
        <f t="shared" si="4"/>
        <v>79.78</v>
      </c>
      <c r="G92" s="21">
        <f>Plan4!C92</f>
        <v>34.038535</v>
      </c>
      <c r="H92" s="21">
        <f>Plan4!D92</f>
        <v>45.130233</v>
      </c>
      <c r="I92" s="22">
        <f t="shared" si="5"/>
        <v>105.78</v>
      </c>
      <c r="J92" s="94">
        <f>Plan4!F92</f>
        <v>70.5</v>
      </c>
      <c r="K92" s="95">
        <f t="shared" si="6"/>
        <v>74.57</v>
      </c>
      <c r="L92" s="95">
        <f t="shared" si="7"/>
        <v>180.35</v>
      </c>
    </row>
    <row r="93" spans="1:12" ht="10.5">
      <c r="A93" s="20">
        <f>Reajuste!A203</f>
        <v>38565</v>
      </c>
      <c r="B93" s="46" t="s">
        <v>5</v>
      </c>
      <c r="C93" s="68"/>
      <c r="D93" s="103">
        <f>Plan4!B93</f>
        <v>531.89</v>
      </c>
      <c r="E93" s="105">
        <v>15</v>
      </c>
      <c r="F93" s="104">
        <f t="shared" si="4"/>
        <v>79.78</v>
      </c>
      <c r="G93" s="21">
        <f>Plan4!C93</f>
        <v>34.048746</v>
      </c>
      <c r="H93" s="21">
        <f>Plan4!D93</f>
        <v>45.130233</v>
      </c>
      <c r="I93" s="22">
        <f t="shared" si="5"/>
        <v>105.75</v>
      </c>
      <c r="J93" s="94">
        <f>Plan4!F93</f>
        <v>69.5</v>
      </c>
      <c r="K93" s="95">
        <f t="shared" si="6"/>
        <v>73.5</v>
      </c>
      <c r="L93" s="95">
        <f t="shared" si="7"/>
        <v>179.25</v>
      </c>
    </row>
    <row r="94" spans="1:12" ht="10.5">
      <c r="A94" s="20">
        <f>Reajuste!A204</f>
        <v>38596</v>
      </c>
      <c r="B94" s="46" t="s">
        <v>5</v>
      </c>
      <c r="C94" s="68"/>
      <c r="D94" s="103">
        <f>Plan4!B94</f>
        <v>531.89</v>
      </c>
      <c r="E94" s="105">
        <v>15</v>
      </c>
      <c r="F94" s="104">
        <f t="shared" si="4"/>
        <v>79.78</v>
      </c>
      <c r="G94" s="21">
        <f>Plan4!C94</f>
        <v>34.048746</v>
      </c>
      <c r="H94" s="21">
        <f>Plan4!D94</f>
        <v>45.130233</v>
      </c>
      <c r="I94" s="22">
        <f t="shared" si="5"/>
        <v>105.75</v>
      </c>
      <c r="J94" s="94">
        <f>Plan4!F94</f>
        <v>68.5</v>
      </c>
      <c r="K94" s="95">
        <f t="shared" si="6"/>
        <v>72.44</v>
      </c>
      <c r="L94" s="95">
        <f t="shared" si="7"/>
        <v>178.19</v>
      </c>
    </row>
    <row r="95" spans="1:12" ht="10.5">
      <c r="A95" s="20">
        <f>Reajuste!A205</f>
        <v>38626</v>
      </c>
      <c r="B95" s="46" t="s">
        <v>5</v>
      </c>
      <c r="C95" s="68"/>
      <c r="D95" s="103">
        <f>Plan4!B95</f>
        <v>531.89</v>
      </c>
      <c r="E95" s="105">
        <v>15</v>
      </c>
      <c r="F95" s="104">
        <f t="shared" si="4"/>
        <v>79.78</v>
      </c>
      <c r="G95" s="21">
        <f>Plan4!C95</f>
        <v>34.099819</v>
      </c>
      <c r="H95" s="21">
        <f>Plan4!D95</f>
        <v>45.130233</v>
      </c>
      <c r="I95" s="22">
        <f t="shared" si="5"/>
        <v>105.59</v>
      </c>
      <c r="J95" s="94">
        <f>Plan4!F95</f>
        <v>67.5</v>
      </c>
      <c r="K95" s="95">
        <f t="shared" si="6"/>
        <v>71.27</v>
      </c>
      <c r="L95" s="95">
        <f t="shared" si="7"/>
        <v>176.86</v>
      </c>
    </row>
    <row r="96" spans="1:12" ht="10.5">
      <c r="A96" s="20">
        <f>Reajuste!A206</f>
        <v>38657</v>
      </c>
      <c r="B96" s="46" t="s">
        <v>5</v>
      </c>
      <c r="C96" s="68"/>
      <c r="D96" s="103">
        <f>Plan4!B96</f>
        <v>531.89</v>
      </c>
      <c r="E96" s="105">
        <v>15</v>
      </c>
      <c r="F96" s="104">
        <f t="shared" si="4"/>
        <v>79.78</v>
      </c>
      <c r="G96" s="21">
        <f>Plan4!C96</f>
        <v>34.297597</v>
      </c>
      <c r="H96" s="21">
        <f>Plan4!D96</f>
        <v>45.130233</v>
      </c>
      <c r="I96" s="22">
        <f t="shared" si="5"/>
        <v>104.98</v>
      </c>
      <c r="J96" s="94">
        <f>Plan4!F96</f>
        <v>66.5</v>
      </c>
      <c r="K96" s="95">
        <f t="shared" si="6"/>
        <v>69.81</v>
      </c>
      <c r="L96" s="95">
        <f t="shared" si="7"/>
        <v>174.79</v>
      </c>
    </row>
    <row r="97" spans="1:12" ht="10.5">
      <c r="A97" s="20">
        <f>Reajuste!A207</f>
        <v>38687</v>
      </c>
      <c r="B97" s="46" t="s">
        <v>5</v>
      </c>
      <c r="C97" s="68"/>
      <c r="D97" s="103">
        <f>Plan4!B97</f>
        <v>531.89</v>
      </c>
      <c r="E97" s="105">
        <v>15</v>
      </c>
      <c r="F97" s="104">
        <f t="shared" si="4"/>
        <v>79.78</v>
      </c>
      <c r="G97" s="21">
        <f>Plan4!C97</f>
        <v>34.482804</v>
      </c>
      <c r="H97" s="21">
        <f>Plan4!D97</f>
        <v>45.130233</v>
      </c>
      <c r="I97" s="22">
        <f t="shared" si="5"/>
        <v>104.41</v>
      </c>
      <c r="J97" s="94">
        <f>Plan4!F97</f>
        <v>65.5</v>
      </c>
      <c r="K97" s="95">
        <f t="shared" si="6"/>
        <v>68.39</v>
      </c>
      <c r="L97" s="95">
        <f t="shared" si="7"/>
        <v>172.8</v>
      </c>
    </row>
    <row r="98" spans="1:12" ht="10.5">
      <c r="A98" s="20" t="str">
        <f>Reajuste!A208</f>
        <v>13º/05</v>
      </c>
      <c r="B98" s="46" t="s">
        <v>5</v>
      </c>
      <c r="C98" s="68"/>
      <c r="D98" s="103">
        <f>Plan4!B98</f>
        <v>531.89</v>
      </c>
      <c r="E98" s="105">
        <v>15</v>
      </c>
      <c r="F98" s="104">
        <f t="shared" si="4"/>
        <v>79.78</v>
      </c>
      <c r="G98" s="21">
        <f>Plan4!C98</f>
        <v>34.482804</v>
      </c>
      <c r="H98" s="21">
        <f>Plan4!D98</f>
        <v>45.130233</v>
      </c>
      <c r="I98" s="22">
        <f t="shared" si="5"/>
        <v>104.41</v>
      </c>
      <c r="J98" s="94">
        <f>Plan4!F98</f>
        <v>65.5</v>
      </c>
      <c r="K98" s="95">
        <f t="shared" si="6"/>
        <v>68.39</v>
      </c>
      <c r="L98" s="95">
        <f t="shared" si="7"/>
        <v>172.8</v>
      </c>
    </row>
    <row r="99" spans="1:12" ht="10.5">
      <c r="A99" s="20">
        <f>Reajuste!A209</f>
        <v>38718</v>
      </c>
      <c r="B99" s="46" t="s">
        <v>5</v>
      </c>
      <c r="C99" s="68"/>
      <c r="D99" s="103">
        <f>Plan4!B99</f>
        <v>531.89</v>
      </c>
      <c r="E99" s="105">
        <v>15</v>
      </c>
      <c r="F99" s="104">
        <f t="shared" si="4"/>
        <v>79.78</v>
      </c>
      <c r="G99" s="21">
        <f>Plan4!C99</f>
        <v>34.620735</v>
      </c>
      <c r="H99" s="21">
        <f>Plan4!D99</f>
        <v>45.130233</v>
      </c>
      <c r="I99" s="22">
        <f t="shared" si="5"/>
        <v>104</v>
      </c>
      <c r="J99" s="94">
        <f>Plan4!F99</f>
        <v>64.5</v>
      </c>
      <c r="K99" s="95">
        <f t="shared" si="6"/>
        <v>67.08</v>
      </c>
      <c r="L99" s="95">
        <f t="shared" si="7"/>
        <v>171.08</v>
      </c>
    </row>
    <row r="100" spans="1:12" ht="10.5">
      <c r="A100" s="20">
        <f>Reajuste!A210</f>
        <v>38749</v>
      </c>
      <c r="B100" s="46" t="s">
        <v>5</v>
      </c>
      <c r="C100" s="68"/>
      <c r="D100" s="103">
        <f>Plan4!B100</f>
        <v>531.89</v>
      </c>
      <c r="E100" s="105">
        <v>15</v>
      </c>
      <c r="F100" s="104">
        <f t="shared" si="4"/>
        <v>79.78</v>
      </c>
      <c r="G100" s="21">
        <f>Plan4!C100</f>
        <v>34.752293</v>
      </c>
      <c r="H100" s="21">
        <f>Plan4!D100</f>
        <v>45.130233</v>
      </c>
      <c r="I100" s="22">
        <f t="shared" si="5"/>
        <v>103.6</v>
      </c>
      <c r="J100" s="94">
        <f>Plan4!F100</f>
        <v>63.5</v>
      </c>
      <c r="K100" s="95">
        <f t="shared" si="6"/>
        <v>65.79</v>
      </c>
      <c r="L100" s="95">
        <f t="shared" si="7"/>
        <v>169.39</v>
      </c>
    </row>
    <row r="101" spans="1:12" ht="10.5">
      <c r="A101" s="20">
        <f>Reajuste!A211</f>
        <v>38777</v>
      </c>
      <c r="B101" s="46" t="s">
        <v>5</v>
      </c>
      <c r="C101" s="68"/>
      <c r="D101" s="103">
        <f>Plan4!B101</f>
        <v>531.89</v>
      </c>
      <c r="E101" s="105">
        <v>15</v>
      </c>
      <c r="F101" s="104">
        <f t="shared" si="4"/>
        <v>79.78</v>
      </c>
      <c r="G101" s="21">
        <f>Plan4!C101</f>
        <v>34.832223</v>
      </c>
      <c r="H101" s="21">
        <f>Plan4!D101</f>
        <v>45.130233</v>
      </c>
      <c r="I101" s="22">
        <f t="shared" si="5"/>
        <v>103.37</v>
      </c>
      <c r="J101" s="94">
        <f>Plan4!F101</f>
        <v>62.5</v>
      </c>
      <c r="K101" s="95">
        <f t="shared" si="6"/>
        <v>64.61</v>
      </c>
      <c r="L101" s="95">
        <f t="shared" si="7"/>
        <v>167.98</v>
      </c>
    </row>
    <row r="102" spans="1:12" ht="10.5">
      <c r="A102" s="20">
        <f>Reajuste!A212</f>
        <v>38808</v>
      </c>
      <c r="B102" s="46" t="s">
        <v>5</v>
      </c>
      <c r="C102" s="68"/>
      <c r="D102" s="103">
        <f>Plan4!B102</f>
        <v>558.48</v>
      </c>
      <c r="E102" s="105">
        <v>15</v>
      </c>
      <c r="F102" s="104">
        <f t="shared" si="4"/>
        <v>83.77</v>
      </c>
      <c r="G102" s="21">
        <f>Plan4!C102</f>
        <v>34.92627</v>
      </c>
      <c r="H102" s="21">
        <f>Plan4!D102</f>
        <v>45.130233</v>
      </c>
      <c r="I102" s="22">
        <f t="shared" si="5"/>
        <v>108.24</v>
      </c>
      <c r="J102" s="94">
        <f>Plan4!F102</f>
        <v>61.5</v>
      </c>
      <c r="K102" s="95">
        <f t="shared" si="6"/>
        <v>66.57</v>
      </c>
      <c r="L102" s="95">
        <f t="shared" si="7"/>
        <v>174.81</v>
      </c>
    </row>
    <row r="103" spans="1:12" ht="10.5">
      <c r="A103" s="20">
        <f>Reajuste!A213</f>
        <v>38838</v>
      </c>
      <c r="B103" s="46" t="s">
        <v>5</v>
      </c>
      <c r="C103" s="68"/>
      <c r="D103" s="103">
        <f>Plan4!B103</f>
        <v>558.48</v>
      </c>
      <c r="E103" s="105">
        <v>15</v>
      </c>
      <c r="F103" s="104">
        <f t="shared" si="4"/>
        <v>83.77</v>
      </c>
      <c r="G103" s="21">
        <f>Plan4!C103</f>
        <v>34.968181</v>
      </c>
      <c r="H103" s="21">
        <f>Plan4!D103</f>
        <v>45.130233</v>
      </c>
      <c r="I103" s="22">
        <f t="shared" si="5"/>
        <v>108.11</v>
      </c>
      <c r="J103" s="94">
        <f>Plan4!F103</f>
        <v>60.5</v>
      </c>
      <c r="K103" s="95">
        <f t="shared" si="6"/>
        <v>65.41</v>
      </c>
      <c r="L103" s="95">
        <f t="shared" si="7"/>
        <v>173.52</v>
      </c>
    </row>
    <row r="104" spans="1:12" ht="10.5">
      <c r="A104" s="20">
        <f>Reajuste!A214</f>
        <v>38869</v>
      </c>
      <c r="B104" s="46" t="s">
        <v>5</v>
      </c>
      <c r="C104" s="68"/>
      <c r="D104" s="103">
        <f>Plan4!B104</f>
        <v>558.48</v>
      </c>
      <c r="E104" s="105">
        <v>15</v>
      </c>
      <c r="F104" s="104">
        <f t="shared" si="4"/>
        <v>83.77</v>
      </c>
      <c r="G104" s="21">
        <f>Plan4!C104</f>
        <v>35.013639</v>
      </c>
      <c r="H104" s="21">
        <f>Plan4!D104</f>
        <v>45.130233</v>
      </c>
      <c r="I104" s="22">
        <f t="shared" si="5"/>
        <v>107.97</v>
      </c>
      <c r="J104" s="94">
        <f>Plan4!F104</f>
        <v>59.5</v>
      </c>
      <c r="K104" s="95">
        <f t="shared" si="6"/>
        <v>64.24</v>
      </c>
      <c r="L104" s="95">
        <f t="shared" si="7"/>
        <v>172.21</v>
      </c>
    </row>
    <row r="105" spans="1:12" ht="10.5">
      <c r="A105" s="20">
        <f>Reajuste!A215</f>
        <v>38899</v>
      </c>
      <c r="B105" s="46" t="s">
        <v>5</v>
      </c>
      <c r="C105" s="68"/>
      <c r="D105" s="103">
        <f>Plan4!B105</f>
        <v>558.48</v>
      </c>
      <c r="E105" s="105">
        <v>15</v>
      </c>
      <c r="F105" s="104">
        <f t="shared" si="4"/>
        <v>83.77</v>
      </c>
      <c r="G105" s="21">
        <f>Plan4!C105</f>
        <v>34.989129</v>
      </c>
      <c r="H105" s="21">
        <f>Plan4!D105</f>
        <v>45.130233</v>
      </c>
      <c r="I105" s="22">
        <f t="shared" si="5"/>
        <v>108.05</v>
      </c>
      <c r="J105" s="94">
        <f>Plan4!F105</f>
        <v>58.5</v>
      </c>
      <c r="K105" s="95">
        <f t="shared" si="6"/>
        <v>63.21</v>
      </c>
      <c r="L105" s="95">
        <f t="shared" si="7"/>
        <v>171.26</v>
      </c>
    </row>
    <row r="106" spans="1:12" ht="10.5">
      <c r="A106" s="20">
        <f>Reajuste!A216</f>
        <v>38930</v>
      </c>
      <c r="B106" s="46" t="s">
        <v>5</v>
      </c>
      <c r="C106" s="68"/>
      <c r="D106" s="103">
        <f>Plan4!B106</f>
        <v>558.48</v>
      </c>
      <c r="E106" s="105">
        <v>15</v>
      </c>
      <c r="F106" s="104">
        <f t="shared" si="4"/>
        <v>83.77</v>
      </c>
      <c r="G106" s="21">
        <f>Plan4!C106</f>
        <v>35.027617</v>
      </c>
      <c r="H106" s="21">
        <f>Plan4!D106</f>
        <v>45.130233</v>
      </c>
      <c r="I106" s="22">
        <f t="shared" si="5"/>
        <v>107.93</v>
      </c>
      <c r="J106" s="94">
        <f>Plan4!F106</f>
        <v>57.5</v>
      </c>
      <c r="K106" s="95">
        <f t="shared" si="6"/>
        <v>62.06</v>
      </c>
      <c r="L106" s="95">
        <f t="shared" si="7"/>
        <v>169.99</v>
      </c>
    </row>
    <row r="107" spans="1:12" ht="10.5">
      <c r="A107" s="20">
        <f>Reajuste!A217</f>
        <v>38961</v>
      </c>
      <c r="B107" s="46" t="s">
        <v>5</v>
      </c>
      <c r="C107" s="68"/>
      <c r="D107" s="103">
        <f>Plan4!B107</f>
        <v>558.48</v>
      </c>
      <c r="E107" s="105">
        <v>15</v>
      </c>
      <c r="F107" s="104">
        <f t="shared" si="4"/>
        <v>83.77</v>
      </c>
      <c r="G107" s="21">
        <f>Plan4!C107</f>
        <v>35.020611</v>
      </c>
      <c r="H107" s="21">
        <f>Plan4!D107</f>
        <v>45.130233</v>
      </c>
      <c r="I107" s="22">
        <f t="shared" si="5"/>
        <v>107.95</v>
      </c>
      <c r="J107" s="94">
        <f>Plan4!F107</f>
        <v>56.5</v>
      </c>
      <c r="K107" s="95">
        <f t="shared" si="6"/>
        <v>60.99</v>
      </c>
      <c r="L107" s="95">
        <f t="shared" si="7"/>
        <v>168.94</v>
      </c>
    </row>
    <row r="108" spans="1:12" ht="10.5">
      <c r="A108" s="20">
        <f>Reajuste!A218</f>
        <v>38991</v>
      </c>
      <c r="B108" s="46" t="s">
        <v>5</v>
      </c>
      <c r="C108" s="68"/>
      <c r="D108" s="103">
        <f>Plan4!B108</f>
        <v>558.48</v>
      </c>
      <c r="E108" s="105">
        <v>15</v>
      </c>
      <c r="F108" s="104">
        <f t="shared" si="4"/>
        <v>83.77</v>
      </c>
      <c r="G108" s="21">
        <f>Plan4!C108</f>
        <v>35.076643</v>
      </c>
      <c r="H108" s="21">
        <f>Plan4!D108</f>
        <v>45.130233</v>
      </c>
      <c r="I108" s="22">
        <f t="shared" si="5"/>
        <v>107.78</v>
      </c>
      <c r="J108" s="94">
        <f>Plan4!F108</f>
        <v>55.5</v>
      </c>
      <c r="K108" s="95">
        <f t="shared" si="6"/>
        <v>59.82</v>
      </c>
      <c r="L108" s="95">
        <f t="shared" si="7"/>
        <v>167.6</v>
      </c>
    </row>
    <row r="109" spans="1:12" ht="10.5">
      <c r="A109" s="20">
        <f>Reajuste!A219</f>
        <v>39022</v>
      </c>
      <c r="B109" s="46" t="s">
        <v>5</v>
      </c>
      <c r="C109" s="68"/>
      <c r="D109" s="103">
        <f>Plan4!B109</f>
        <v>558.48</v>
      </c>
      <c r="E109" s="105">
        <v>15</v>
      </c>
      <c r="F109" s="104">
        <f t="shared" si="4"/>
        <v>83.77</v>
      </c>
      <c r="G109" s="21">
        <f>Plan4!C109</f>
        <v>35.227472</v>
      </c>
      <c r="H109" s="21">
        <f>Plan4!D109</f>
        <v>45.130233</v>
      </c>
      <c r="I109" s="22">
        <f t="shared" si="5"/>
        <v>107.32</v>
      </c>
      <c r="J109" s="94">
        <f>Plan4!F109</f>
        <v>54.5</v>
      </c>
      <c r="K109" s="95">
        <f t="shared" si="6"/>
        <v>58.49</v>
      </c>
      <c r="L109" s="95">
        <f t="shared" si="7"/>
        <v>165.81</v>
      </c>
    </row>
    <row r="110" spans="1:12" ht="10.5">
      <c r="A110" s="20">
        <f>Reajuste!A220</f>
        <v>39052</v>
      </c>
      <c r="B110" s="46" t="s">
        <v>5</v>
      </c>
      <c r="C110" s="68"/>
      <c r="D110" s="103">
        <f>Plan4!B110</f>
        <v>558.48</v>
      </c>
      <c r="E110" s="105">
        <v>15</v>
      </c>
      <c r="F110" s="104">
        <f t="shared" si="4"/>
        <v>83.77</v>
      </c>
      <c r="G110" s="21">
        <f>Plan4!C110</f>
        <v>35.375427</v>
      </c>
      <c r="H110" s="21">
        <f>Plan4!D110</f>
        <v>45.130233</v>
      </c>
      <c r="I110" s="22">
        <f t="shared" si="5"/>
        <v>106.87</v>
      </c>
      <c r="J110" s="94">
        <f>Plan4!F110</f>
        <v>53.5</v>
      </c>
      <c r="K110" s="95">
        <f t="shared" si="6"/>
        <v>57.18</v>
      </c>
      <c r="L110" s="95">
        <f t="shared" si="7"/>
        <v>164.05</v>
      </c>
    </row>
    <row r="111" spans="1:12" ht="10.5">
      <c r="A111" s="20" t="str">
        <f>Reajuste!A221</f>
        <v>13.º/06</v>
      </c>
      <c r="B111" s="46" t="s">
        <v>5</v>
      </c>
      <c r="C111" s="68"/>
      <c r="D111" s="103">
        <f>Plan4!B111</f>
        <v>558.48</v>
      </c>
      <c r="E111" s="105">
        <v>15</v>
      </c>
      <c r="F111" s="104">
        <f t="shared" si="4"/>
        <v>83.77</v>
      </c>
      <c r="G111" s="21">
        <f>Plan4!C111</f>
        <v>35.375427</v>
      </c>
      <c r="H111" s="21">
        <f>Plan4!D111</f>
        <v>45.130233</v>
      </c>
      <c r="I111" s="22">
        <f t="shared" si="5"/>
        <v>106.87</v>
      </c>
      <c r="J111" s="94">
        <f>Plan4!F111</f>
        <v>53.5</v>
      </c>
      <c r="K111" s="95">
        <f t="shared" si="6"/>
        <v>57.18</v>
      </c>
      <c r="L111" s="95">
        <f t="shared" si="7"/>
        <v>164.05</v>
      </c>
    </row>
    <row r="112" spans="1:12" ht="10.5">
      <c r="A112" s="20">
        <f>Reajuste!A222</f>
        <v>39083</v>
      </c>
      <c r="B112" s="46" t="s">
        <v>5</v>
      </c>
      <c r="C112" s="68"/>
      <c r="D112" s="103">
        <f>Plan4!B112</f>
        <v>558.48</v>
      </c>
      <c r="E112" s="105">
        <v>15</v>
      </c>
      <c r="F112" s="104">
        <f t="shared" si="4"/>
        <v>83.77</v>
      </c>
      <c r="G112" s="21">
        <f>Plan4!C112</f>
        <v>35.594754</v>
      </c>
      <c r="H112" s="21">
        <f>Plan4!D112</f>
        <v>45.130233</v>
      </c>
      <c r="I112" s="22">
        <f t="shared" si="5"/>
        <v>106.21</v>
      </c>
      <c r="J112" s="94">
        <f>Plan4!F112</f>
        <v>52.5</v>
      </c>
      <c r="K112" s="95">
        <f t="shared" si="6"/>
        <v>55.76</v>
      </c>
      <c r="L112" s="95">
        <f t="shared" si="7"/>
        <v>161.97</v>
      </c>
    </row>
    <row r="113" spans="1:12" ht="10.5">
      <c r="A113" s="20">
        <f>Reajuste!A223</f>
        <v>39114</v>
      </c>
      <c r="B113" s="46" t="s">
        <v>5</v>
      </c>
      <c r="C113" s="68"/>
      <c r="D113" s="103">
        <f>Plan4!B113</f>
        <v>558.48</v>
      </c>
      <c r="E113" s="105">
        <v>15</v>
      </c>
      <c r="F113" s="104">
        <f t="shared" si="4"/>
        <v>83.77</v>
      </c>
      <c r="G113" s="21">
        <f>Plan4!C113</f>
        <v>35.769168</v>
      </c>
      <c r="H113" s="21">
        <f>Plan4!D113</f>
        <v>45.130233</v>
      </c>
      <c r="I113" s="22">
        <f t="shared" si="5"/>
        <v>105.69</v>
      </c>
      <c r="J113" s="94">
        <f>Plan4!F113</f>
        <v>51.5</v>
      </c>
      <c r="K113" s="95">
        <f t="shared" si="6"/>
        <v>54.43</v>
      </c>
      <c r="L113" s="95">
        <f t="shared" si="7"/>
        <v>160.12</v>
      </c>
    </row>
    <row r="114" spans="1:12" ht="10.5">
      <c r="A114" s="20">
        <f>Reajuste!A224</f>
        <v>39142</v>
      </c>
      <c r="B114" s="46" t="s">
        <v>5</v>
      </c>
      <c r="C114" s="68"/>
      <c r="D114" s="103">
        <f>Plan4!B114</f>
        <v>558.48</v>
      </c>
      <c r="E114" s="105">
        <v>15</v>
      </c>
      <c r="F114" s="104">
        <f t="shared" si="4"/>
        <v>83.77</v>
      </c>
      <c r="G114" s="21">
        <f>Plan4!C114</f>
        <v>35.919398</v>
      </c>
      <c r="H114" s="21">
        <f>Plan4!D114</f>
        <v>45.130233</v>
      </c>
      <c r="I114" s="22">
        <f t="shared" si="5"/>
        <v>105.25</v>
      </c>
      <c r="J114" s="94">
        <f>Plan4!F114</f>
        <v>50.5</v>
      </c>
      <c r="K114" s="95">
        <f t="shared" si="6"/>
        <v>53.15</v>
      </c>
      <c r="L114" s="95">
        <f t="shared" si="7"/>
        <v>158.4</v>
      </c>
    </row>
    <row r="115" spans="1:12" ht="10.5">
      <c r="A115" s="20">
        <f>Reajuste!A225</f>
        <v>39173</v>
      </c>
      <c r="B115" s="46" t="s">
        <v>5</v>
      </c>
      <c r="C115" s="68"/>
      <c r="D115" s="103">
        <f>Plan4!B115</f>
        <v>577.08</v>
      </c>
      <c r="E115" s="105">
        <v>15</v>
      </c>
      <c r="F115" s="104">
        <f t="shared" si="4"/>
        <v>86.56</v>
      </c>
      <c r="G115" s="21">
        <f>Plan4!C115</f>
        <v>36.077443</v>
      </c>
      <c r="H115" s="21">
        <f>Plan4!D115</f>
        <v>45.130233</v>
      </c>
      <c r="I115" s="22">
        <f t="shared" si="5"/>
        <v>108.28</v>
      </c>
      <c r="J115" s="94">
        <f>Plan4!F115</f>
        <v>49.5</v>
      </c>
      <c r="K115" s="95">
        <f t="shared" si="6"/>
        <v>53.6</v>
      </c>
      <c r="L115" s="95">
        <f t="shared" si="7"/>
        <v>161.88</v>
      </c>
    </row>
    <row r="116" spans="1:12" ht="10.5">
      <c r="A116" s="20">
        <f>Reajuste!A226</f>
        <v>39203</v>
      </c>
      <c r="B116" s="46" t="s">
        <v>5</v>
      </c>
      <c r="C116" s="68"/>
      <c r="D116" s="103">
        <f>Plan4!B116</f>
        <v>577.08</v>
      </c>
      <c r="E116" s="105">
        <v>15</v>
      </c>
      <c r="F116" s="104">
        <f t="shared" si="4"/>
        <v>86.56</v>
      </c>
      <c r="G116" s="21">
        <f>Plan4!C116</f>
        <v>36.171244</v>
      </c>
      <c r="H116" s="21">
        <f>Plan4!D116</f>
        <v>45.130233</v>
      </c>
      <c r="I116" s="22">
        <f t="shared" si="5"/>
        <v>108</v>
      </c>
      <c r="J116" s="94">
        <f>Plan4!F116</f>
        <v>48.5</v>
      </c>
      <c r="K116" s="95">
        <f t="shared" si="6"/>
        <v>52.38</v>
      </c>
      <c r="L116" s="95">
        <f t="shared" si="7"/>
        <v>160.38</v>
      </c>
    </row>
    <row r="117" spans="1:12" ht="10.5">
      <c r="A117" s="20">
        <f>Reajuste!A227</f>
        <v>39234</v>
      </c>
      <c r="B117" s="46" t="s">
        <v>5</v>
      </c>
      <c r="C117" s="68"/>
      <c r="D117" s="103">
        <f>Plan4!B117</f>
        <v>577.08</v>
      </c>
      <c r="E117" s="105">
        <v>15</v>
      </c>
      <c r="F117" s="104">
        <f aca="true" t="shared" si="8" ref="F117:F127">D117*E117%</f>
        <v>86.56</v>
      </c>
      <c r="G117" s="21">
        <f>Plan4!C117</f>
        <v>36.265289</v>
      </c>
      <c r="H117" s="21">
        <f>Plan4!D117</f>
        <v>45.130233</v>
      </c>
      <c r="I117" s="22">
        <f aca="true" t="shared" si="9" ref="I117:I127">F117/G117*H117</f>
        <v>107.72</v>
      </c>
      <c r="J117" s="94">
        <f>Plan4!F117</f>
        <v>47.5</v>
      </c>
      <c r="K117" s="95">
        <f aca="true" t="shared" si="10" ref="K117:K127">I117*J117%</f>
        <v>51.17</v>
      </c>
      <c r="L117" s="95">
        <f aca="true" t="shared" si="11" ref="L117:L127">I117+K117</f>
        <v>158.89</v>
      </c>
    </row>
    <row r="118" spans="1:12" ht="10.5">
      <c r="A118" s="20">
        <f>Reajuste!A228</f>
        <v>39264</v>
      </c>
      <c r="B118" s="46" t="s">
        <v>5</v>
      </c>
      <c r="C118" s="68"/>
      <c r="D118" s="103">
        <f>Plan4!B118</f>
        <v>577.08</v>
      </c>
      <c r="E118" s="105">
        <v>15</v>
      </c>
      <c r="F118" s="104">
        <f t="shared" si="8"/>
        <v>86.56</v>
      </c>
      <c r="G118" s="21">
        <f>Plan4!C118</f>
        <v>36.377711</v>
      </c>
      <c r="H118" s="21">
        <f>Plan4!D118</f>
        <v>45.130233</v>
      </c>
      <c r="I118" s="22">
        <f t="shared" si="9"/>
        <v>107.39</v>
      </c>
      <c r="J118" s="94">
        <f>Plan4!F118</f>
        <v>46.5</v>
      </c>
      <c r="K118" s="95">
        <f t="shared" si="10"/>
        <v>49.94</v>
      </c>
      <c r="L118" s="95">
        <f t="shared" si="11"/>
        <v>157.33</v>
      </c>
    </row>
    <row r="119" spans="1:12" ht="10.5">
      <c r="A119" s="20">
        <f>Reajuste!A229</f>
        <v>39295</v>
      </c>
      <c r="B119" s="46" t="s">
        <v>5</v>
      </c>
      <c r="C119" s="68"/>
      <c r="D119" s="103">
        <f>Plan4!B119</f>
        <v>577.08</v>
      </c>
      <c r="E119" s="105">
        <v>15</v>
      </c>
      <c r="F119" s="104">
        <f t="shared" si="8"/>
        <v>86.56</v>
      </c>
      <c r="G119" s="21">
        <f>Plan4!C119</f>
        <v>36.494119</v>
      </c>
      <c r="H119" s="21">
        <f>Plan4!D119</f>
        <v>45.130233</v>
      </c>
      <c r="I119" s="22">
        <f t="shared" si="9"/>
        <v>107.04</v>
      </c>
      <c r="J119" s="94">
        <f>Plan4!F119</f>
        <v>45.5</v>
      </c>
      <c r="K119" s="95">
        <f t="shared" si="10"/>
        <v>48.7</v>
      </c>
      <c r="L119" s="95">
        <f t="shared" si="11"/>
        <v>155.74</v>
      </c>
    </row>
    <row r="120" spans="1:12" ht="10.5">
      <c r="A120" s="20">
        <f>Reajuste!A230</f>
        <v>39326</v>
      </c>
      <c r="B120" s="46" t="s">
        <v>5</v>
      </c>
      <c r="C120" s="68"/>
      <c r="D120" s="103">
        <f>Plan4!B120</f>
        <v>577.08</v>
      </c>
      <c r="E120" s="105">
        <v>15</v>
      </c>
      <c r="F120" s="104">
        <f t="shared" si="8"/>
        <v>86.56</v>
      </c>
      <c r="G120" s="21">
        <f>Plan4!C120</f>
        <v>36.709434</v>
      </c>
      <c r="H120" s="21">
        <f>Plan4!D120</f>
        <v>45.130233</v>
      </c>
      <c r="I120" s="22">
        <f t="shared" si="9"/>
        <v>106.42</v>
      </c>
      <c r="J120" s="94">
        <f>Plan4!F120</f>
        <v>44.5</v>
      </c>
      <c r="K120" s="95">
        <f t="shared" si="10"/>
        <v>47.36</v>
      </c>
      <c r="L120" s="95">
        <f t="shared" si="11"/>
        <v>153.78</v>
      </c>
    </row>
    <row r="121" spans="1:12" ht="10.5">
      <c r="A121" s="20">
        <f>Reajuste!A231</f>
        <v>39356</v>
      </c>
      <c r="B121" s="46" t="s">
        <v>5</v>
      </c>
      <c r="C121" s="68"/>
      <c r="D121" s="103">
        <f>Plan4!B121</f>
        <v>577.08</v>
      </c>
      <c r="E121" s="105">
        <v>15</v>
      </c>
      <c r="F121" s="104">
        <f t="shared" si="8"/>
        <v>86.56</v>
      </c>
      <c r="G121" s="21">
        <f>Plan4!C121</f>
        <v>36.801207</v>
      </c>
      <c r="H121" s="21">
        <f>Plan4!D121</f>
        <v>45.130233</v>
      </c>
      <c r="I121" s="22">
        <f t="shared" si="9"/>
        <v>106.15</v>
      </c>
      <c r="J121" s="94">
        <f>Plan4!F121</f>
        <v>43.5</v>
      </c>
      <c r="K121" s="95">
        <f t="shared" si="10"/>
        <v>46.18</v>
      </c>
      <c r="L121" s="95">
        <f t="shared" si="11"/>
        <v>152.33</v>
      </c>
    </row>
    <row r="122" spans="1:12" ht="10.5">
      <c r="A122" s="20">
        <f>Reajuste!A232</f>
        <v>39387</v>
      </c>
      <c r="B122" s="46" t="s">
        <v>5</v>
      </c>
      <c r="C122" s="68"/>
      <c r="D122" s="103">
        <f>Plan4!B122</f>
        <v>577.08</v>
      </c>
      <c r="E122" s="105">
        <v>15</v>
      </c>
      <c r="F122" s="104">
        <f t="shared" si="8"/>
        <v>86.56</v>
      </c>
      <c r="G122" s="21">
        <f>Plan4!C122</f>
        <v>36.91161</v>
      </c>
      <c r="H122" s="21">
        <f>Plan4!D122</f>
        <v>45.130233</v>
      </c>
      <c r="I122" s="22">
        <f t="shared" si="9"/>
        <v>105.83</v>
      </c>
      <c r="J122" s="94">
        <f>Plan4!F122</f>
        <v>42.5</v>
      </c>
      <c r="K122" s="95">
        <f t="shared" si="10"/>
        <v>44.98</v>
      </c>
      <c r="L122" s="95">
        <f t="shared" si="11"/>
        <v>150.81</v>
      </c>
    </row>
    <row r="123" spans="1:12" ht="10.5">
      <c r="A123" s="20">
        <f>Reajuste!A233</f>
        <v>39417</v>
      </c>
      <c r="B123" s="46" t="s">
        <v>5</v>
      </c>
      <c r="C123" s="68"/>
      <c r="D123" s="103">
        <f>Plan4!B123</f>
        <v>577.08</v>
      </c>
      <c r="E123" s="105">
        <v>15</v>
      </c>
      <c r="F123" s="104">
        <f t="shared" si="8"/>
        <v>86.56</v>
      </c>
      <c r="G123" s="21">
        <f>Plan4!C123</f>
        <v>37.070329</v>
      </c>
      <c r="H123" s="21">
        <f>Plan4!D123</f>
        <v>45.130233</v>
      </c>
      <c r="I123" s="22">
        <f t="shared" si="9"/>
        <v>105.38</v>
      </c>
      <c r="J123" s="94">
        <f>Plan4!F123</f>
        <v>41.5</v>
      </c>
      <c r="K123" s="95">
        <f t="shared" si="10"/>
        <v>43.73</v>
      </c>
      <c r="L123" s="95">
        <f t="shared" si="11"/>
        <v>149.11</v>
      </c>
    </row>
    <row r="124" spans="1:12" ht="10.5">
      <c r="A124" s="20" t="str">
        <f>Reajuste!A234</f>
        <v>13.º/07</v>
      </c>
      <c r="B124" s="46" t="s">
        <v>5</v>
      </c>
      <c r="C124" s="68"/>
      <c r="D124" s="103">
        <f>Plan4!B124</f>
        <v>577.08</v>
      </c>
      <c r="E124" s="105">
        <v>15</v>
      </c>
      <c r="F124" s="104">
        <f t="shared" si="8"/>
        <v>86.56</v>
      </c>
      <c r="G124" s="21">
        <f>Plan4!C124</f>
        <v>37.070329</v>
      </c>
      <c r="H124" s="21">
        <f>Plan4!D124</f>
        <v>45.130233</v>
      </c>
      <c r="I124" s="22">
        <f t="shared" si="9"/>
        <v>105.38</v>
      </c>
      <c r="J124" s="94">
        <f>Plan4!F124</f>
        <v>41.5</v>
      </c>
      <c r="K124" s="95">
        <f t="shared" si="10"/>
        <v>43.73</v>
      </c>
      <c r="L124" s="95">
        <f t="shared" si="11"/>
        <v>149.11</v>
      </c>
    </row>
    <row r="125" spans="1:12" ht="10.5">
      <c r="A125" s="20">
        <f>Reajuste!A235</f>
        <v>39448</v>
      </c>
      <c r="B125" s="46" t="s">
        <v>5</v>
      </c>
      <c r="C125" s="68"/>
      <c r="D125" s="103">
        <f>Plan4!B125</f>
        <v>577.08</v>
      </c>
      <c r="E125" s="105">
        <v>15</v>
      </c>
      <c r="F125" s="104">
        <f t="shared" si="8"/>
        <v>86.56</v>
      </c>
      <c r="G125" s="21">
        <f>Plan4!C125</f>
        <v>37.429911</v>
      </c>
      <c r="H125" s="21">
        <f>Plan4!D125</f>
        <v>45.130233</v>
      </c>
      <c r="I125" s="22">
        <f t="shared" si="9"/>
        <v>104.37</v>
      </c>
      <c r="J125" s="94">
        <f>Plan4!F125</f>
        <v>40.5</v>
      </c>
      <c r="K125" s="95">
        <f t="shared" si="10"/>
        <v>42.27</v>
      </c>
      <c r="L125" s="95">
        <f t="shared" si="11"/>
        <v>146.64</v>
      </c>
    </row>
    <row r="126" spans="1:12" ht="10.5">
      <c r="A126" s="20">
        <f>Reajuste!A236</f>
        <v>39479</v>
      </c>
      <c r="B126" s="46" t="s">
        <v>5</v>
      </c>
      <c r="C126" s="68"/>
      <c r="D126" s="103">
        <f>Plan4!B126</f>
        <v>577.08</v>
      </c>
      <c r="E126" s="105">
        <v>15</v>
      </c>
      <c r="F126" s="104">
        <f t="shared" si="8"/>
        <v>86.56</v>
      </c>
      <c r="G126" s="21">
        <f>Plan4!C126</f>
        <v>37.688177</v>
      </c>
      <c r="H126" s="21">
        <f>Plan4!D126</f>
        <v>45.130233</v>
      </c>
      <c r="I126" s="22">
        <f t="shared" si="9"/>
        <v>103.65</v>
      </c>
      <c r="J126" s="94">
        <f>Plan4!F126</f>
        <v>39.5</v>
      </c>
      <c r="K126" s="95">
        <f t="shared" si="10"/>
        <v>40.94</v>
      </c>
      <c r="L126" s="95">
        <f t="shared" si="11"/>
        <v>144.59</v>
      </c>
    </row>
    <row r="127" spans="1:12" ht="10.5">
      <c r="A127" s="20">
        <f>Reajuste!A237</f>
        <v>39508</v>
      </c>
      <c r="B127" s="46" t="s">
        <v>5</v>
      </c>
      <c r="C127" s="68"/>
      <c r="D127" s="103">
        <f>Plan4!B127</f>
        <v>605.93</v>
      </c>
      <c r="E127" s="105">
        <v>15</v>
      </c>
      <c r="F127" s="104">
        <f t="shared" si="8"/>
        <v>90.89</v>
      </c>
      <c r="G127" s="21">
        <f>Plan4!C127</f>
        <v>37.86908</v>
      </c>
      <c r="H127" s="21">
        <f>Plan4!D127</f>
        <v>45.130233</v>
      </c>
      <c r="I127" s="22">
        <f t="shared" si="9"/>
        <v>108.32</v>
      </c>
      <c r="J127" s="94">
        <f>Plan4!F127</f>
        <v>38.5</v>
      </c>
      <c r="K127" s="95">
        <f t="shared" si="10"/>
        <v>41.7</v>
      </c>
      <c r="L127" s="95">
        <f t="shared" si="11"/>
        <v>150.02</v>
      </c>
    </row>
    <row r="128" spans="1:12" ht="10.5">
      <c r="A128" s="96"/>
      <c r="B128" s="96"/>
      <c r="C128" s="96"/>
      <c r="D128" s="96"/>
      <c r="E128" s="96"/>
      <c r="F128" s="96"/>
      <c r="G128" s="97"/>
      <c r="H128" s="98"/>
      <c r="I128" s="24"/>
      <c r="J128" s="24"/>
      <c r="K128" s="99"/>
      <c r="L128" s="99"/>
    </row>
    <row r="129" spans="1:12" ht="10.5">
      <c r="A129" s="18" t="str">
        <f>Plan4!A169</f>
        <v>TOTAL VIGENTE EM 01/05/2.011 ..................................................................................................................................................................................................................</v>
      </c>
      <c r="B129" s="18"/>
      <c r="C129" s="18"/>
      <c r="D129" s="18"/>
      <c r="E129" s="18"/>
      <c r="F129" s="18"/>
      <c r="I129" s="17">
        <f>SUM(I21:I128)</f>
        <v>11094.5</v>
      </c>
      <c r="K129" s="17">
        <f>SUM(K21:K128)</f>
        <v>9277.15</v>
      </c>
      <c r="L129" s="17">
        <f>SUM(L21:L128)</f>
        <v>20371.65</v>
      </c>
    </row>
  </sheetData>
  <sheetProtection/>
  <printOptions/>
  <pageMargins left="0.52" right="0.54" top="0.984251969" bottom="0.34" header="0.492125985" footer="0.49212598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4">
      <selection activeCell="A20" sqref="A20:B20"/>
    </sheetView>
  </sheetViews>
  <sheetFormatPr defaultColWidth="11.421875" defaultRowHeight="12.75"/>
  <cols>
    <col min="1" max="1" width="1.1484375" style="1" customWidth="1"/>
    <col min="2" max="2" width="14.57421875" style="1" customWidth="1"/>
    <col min="3" max="3" width="10.7109375" style="1" customWidth="1"/>
    <col min="4" max="4" width="11.7109375" style="1" customWidth="1"/>
    <col min="5" max="5" width="8.8515625" style="1" customWidth="1"/>
    <col min="6" max="6" width="3.140625" style="1" customWidth="1"/>
    <col min="7" max="7" width="13.28125" style="1" customWidth="1"/>
    <col min="8" max="16384" width="11.421875" style="1" customWidth="1"/>
  </cols>
  <sheetData>
    <row r="1" spans="1:7" ht="10.5">
      <c r="A1" s="133"/>
      <c r="G1" s="2" t="s">
        <v>57</v>
      </c>
    </row>
    <row r="2" spans="1:7" ht="10.5">
      <c r="A2" s="133"/>
      <c r="G2" s="2" t="s">
        <v>12</v>
      </c>
    </row>
    <row r="13" spans="1:7" ht="14.25">
      <c r="A13" s="160" t="s">
        <v>9</v>
      </c>
      <c r="B13" s="160"/>
      <c r="C13" s="160"/>
      <c r="D13" s="160"/>
      <c r="E13" s="160"/>
      <c r="F13" s="160"/>
      <c r="G13" s="160"/>
    </row>
    <row r="20" ht="10.5">
      <c r="A20" s="1" t="str">
        <f>Plan5!A10</f>
        <v>Reqte.: xxxxxxxxxxxxxxxx</v>
      </c>
    </row>
    <row r="21" ht="10.5">
      <c r="A21" s="1" t="s">
        <v>21</v>
      </c>
    </row>
    <row r="23" spans="1:7" ht="10.5">
      <c r="A23" s="4"/>
      <c r="B23" s="5"/>
      <c r="C23" s="5"/>
      <c r="D23" s="5"/>
      <c r="E23" s="5"/>
      <c r="F23" s="5"/>
      <c r="G23" s="6"/>
    </row>
    <row r="24" spans="1:7" ht="10.5">
      <c r="A24" s="7"/>
      <c r="B24" s="8"/>
      <c r="C24" s="8"/>
      <c r="D24" s="8"/>
      <c r="E24" s="8"/>
      <c r="F24" s="8"/>
      <c r="G24" s="9"/>
    </row>
    <row r="25" spans="1:7" ht="10.5">
      <c r="A25" s="7"/>
      <c r="B25" s="8" t="s">
        <v>23</v>
      </c>
      <c r="C25" s="61" t="str">
        <f>Plan5!I18</f>
        <v>01/05/2011</v>
      </c>
      <c r="D25" s="8" t="s">
        <v>24</v>
      </c>
      <c r="E25" s="8"/>
      <c r="F25" s="8" t="s">
        <v>10</v>
      </c>
      <c r="G25" s="10">
        <f>Plan4!H169</f>
        <v>169772.74</v>
      </c>
    </row>
    <row r="26" spans="1:7" ht="10.5">
      <c r="A26" s="7"/>
      <c r="B26" s="8"/>
      <c r="C26" s="8"/>
      <c r="D26" s="8"/>
      <c r="E26" s="8"/>
      <c r="F26" s="8"/>
      <c r="G26" s="9"/>
    </row>
    <row r="27" spans="1:7" ht="10.5">
      <c r="A27" s="7"/>
      <c r="B27" s="8" t="s">
        <v>41</v>
      </c>
      <c r="C27" s="8"/>
      <c r="D27" s="8"/>
      <c r="E27" s="8"/>
      <c r="F27" s="8" t="str">
        <f>F25</f>
        <v>R$</v>
      </c>
      <c r="G27" s="10">
        <f>Plan5!L129</f>
        <v>20371.65</v>
      </c>
    </row>
    <row r="28" spans="1:7" ht="10.5">
      <c r="A28" s="7"/>
      <c r="B28" s="8"/>
      <c r="C28" s="8"/>
      <c r="D28" s="8"/>
      <c r="E28" s="8"/>
      <c r="F28" s="8"/>
      <c r="G28" s="10"/>
    </row>
    <row r="29" spans="1:7" ht="10.5">
      <c r="A29" s="7">
        <v>4</v>
      </c>
      <c r="B29" s="8" t="s">
        <v>11</v>
      </c>
      <c r="C29" s="8"/>
      <c r="D29" s="8"/>
      <c r="E29" s="8"/>
      <c r="F29" s="8" t="str">
        <f>F27</f>
        <v>R$</v>
      </c>
      <c r="G29" s="11">
        <f>G25+G27</f>
        <v>190144.39</v>
      </c>
    </row>
    <row r="30" spans="1:7" ht="10.5">
      <c r="A30" s="7"/>
      <c r="B30" s="8"/>
      <c r="C30" s="8"/>
      <c r="D30" s="8"/>
      <c r="E30" s="8"/>
      <c r="F30" s="8"/>
      <c r="G30" s="12"/>
    </row>
    <row r="31" spans="1:7" ht="10.5">
      <c r="A31" s="7"/>
      <c r="B31" s="8"/>
      <c r="C31" s="8"/>
      <c r="D31" s="8"/>
      <c r="E31" s="8"/>
      <c r="F31" s="8"/>
      <c r="G31" s="9"/>
    </row>
    <row r="32" spans="1:7" ht="10.5">
      <c r="A32" s="7"/>
      <c r="B32" s="8" t="s">
        <v>53</v>
      </c>
      <c r="C32" s="8"/>
      <c r="D32" s="62" t="str">
        <f>C25</f>
        <v>01/05/2011</v>
      </c>
      <c r="E32" s="8" t="s">
        <v>24</v>
      </c>
      <c r="F32" s="8" t="str">
        <f>F29</f>
        <v>R$</v>
      </c>
      <c r="G32" s="10">
        <f>Reajuste!F268</f>
        <v>691.35</v>
      </c>
    </row>
    <row r="33" spans="1:7" ht="10.5">
      <c r="A33" s="7"/>
      <c r="B33" s="8"/>
      <c r="C33" s="8"/>
      <c r="D33" s="8"/>
      <c r="E33" s="8"/>
      <c r="F33" s="8"/>
      <c r="G33" s="9"/>
    </row>
    <row r="34" spans="1:7" ht="10.5">
      <c r="A34" s="13"/>
      <c r="B34" s="14"/>
      <c r="C34" s="14"/>
      <c r="D34" s="14"/>
      <c r="E34" s="14"/>
      <c r="F34" s="14"/>
      <c r="G34" s="15"/>
    </row>
  </sheetData>
  <sheetProtection/>
  <mergeCells count="1">
    <mergeCell ref="A13:G13"/>
  </mergeCells>
  <printOptions/>
  <pageMargins left="2.51" right="0.787401575" top="0.984251969" bottom="0.984251969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PONCIANO DE CARVALHO</dc:creator>
  <cp:keywords/>
  <dc:description/>
  <cp:lastModifiedBy>User</cp:lastModifiedBy>
  <cp:lastPrinted>2010-09-22T13:47:32Z</cp:lastPrinted>
  <dcterms:created xsi:type="dcterms:W3CDTF">1998-08-25T13:05:12Z</dcterms:created>
  <dcterms:modified xsi:type="dcterms:W3CDTF">2016-03-09T14:19:59Z</dcterms:modified>
  <cp:category/>
  <cp:version/>
  <cp:contentType/>
  <cp:contentStatus/>
</cp:coreProperties>
</file>